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nc-nas1\VS30Dのデータ\240401_R6年度_メインデータ_（バックアップ対象）\035_1_売買・全協・長期保有地\14_様式変更\240606_HP公表様式の修正\"/>
    </mc:Choice>
  </mc:AlternateContent>
  <xr:revisionPtr revIDLastSave="0" documentId="13_ncr:1_{B62DE1C7-3AA7-4EDA-8F6D-A9D14B612FC3}" xr6:coauthVersionLast="47" xr6:coauthVersionMax="47" xr10:uidLastSave="{00000000-0000-0000-0000-000000000000}"/>
  <bookViews>
    <workbookView xWindow="-120" yWindow="-120" windowWidth="29040" windowHeight="15720" firstSheet="8" activeTab="14" xr2:uid="{00000000-000D-0000-FFFF-FFFF00000000}"/>
  </bookViews>
  <sheets>
    <sheet name="入力シート" sheetId="18" r:id="rId1"/>
    <sheet name="→事前審査" sheetId="59" r:id="rId2"/>
    <sheet name="２公社買入斡旋申出" sheetId="44" r:id="rId3"/>
    <sheet name="３公社買入斡旋筆明細 " sheetId="28" r:id="rId4"/>
    <sheet name="近傍類似地売買事例一覧" sheetId="36" r:id="rId5"/>
    <sheet name="確認事項一覧" sheetId="38" r:id="rId6"/>
    <sheet name="６農振・農用地区域内証明書" sheetId="40" r:id="rId7"/>
    <sheet name="公社買受予定地現地調査概要" sheetId="42" r:id="rId8"/>
    <sheet name="１１事業参加申込書" sheetId="17" r:id="rId9"/>
    <sheet name="４経営計画書" sheetId="43" r:id="rId10"/>
    <sheet name="→買入" sheetId="45" r:id="rId11"/>
    <sheet name="24農地利用集積等促進計画" sheetId="48" r:id="rId12"/>
    <sheet name="8土地を買い入れた旨の証明願" sheetId="49" r:id="rId13"/>
    <sheet name="９請求書" sheetId="50" r:id="rId14"/>
    <sheet name="１０承諾書" sheetId="51" r:id="rId15"/>
    <sheet name="１２買受確約書" sheetId="52" r:id="rId16"/>
    <sheet name="→売渡" sheetId="53" r:id="rId17"/>
    <sheet name="25農用地利用集積等促進計画" sheetId="57" r:id="rId18"/>
    <sheet name="17受領書" sheetId="58" r:id="rId19"/>
    <sheet name="１３買入協議" sheetId="20" state="hidden" r:id="rId20"/>
  </sheets>
  <definedNames>
    <definedName name="_xlnm._FilterDatabase" localSheetId="11" hidden="1">'24農地利用集積等促進計画'!#REF!</definedName>
    <definedName name="_xlnm._FilterDatabase" localSheetId="0" hidden="1">入力シート!$P$26:$P$28</definedName>
    <definedName name="_xlnm.Print_Area" localSheetId="14">'１０承諾書'!$A$1:$H$33</definedName>
    <definedName name="_xlnm.Print_Area" localSheetId="8">'１１事業参加申込書'!$A$1:$M$37</definedName>
    <definedName name="_xlnm.Print_Area" localSheetId="15">'１２買受確約書'!$A$1:$J$55</definedName>
    <definedName name="_xlnm.Print_Area" localSheetId="19">'１３買入協議'!$A$1:$F$51</definedName>
    <definedName name="_xlnm.Print_Area" localSheetId="18">'17受領書'!$A$1:$M$27</definedName>
    <definedName name="_xlnm.Print_Area" localSheetId="11">'24農地利用集積等促進計画'!$A$1:$P$61</definedName>
    <definedName name="_xlnm.Print_Area" localSheetId="17">'25農用地利用集積等促進計画'!$A$1:$P$57</definedName>
    <definedName name="_xlnm.Print_Area" localSheetId="2">'２公社買入斡旋申出'!$A$1:$U$40</definedName>
    <definedName name="_xlnm.Print_Area" localSheetId="3">'３公社買入斡旋筆明細 '!$A$1:$T$33</definedName>
    <definedName name="_xlnm.Print_Area" localSheetId="9">'４経営計画書'!$A$1:$N$93</definedName>
    <definedName name="_xlnm.Print_Area" localSheetId="6">'６農振・農用地区域内証明書'!$A$1:$F$37</definedName>
    <definedName name="_xlnm.Print_Area" localSheetId="12">'8土地を買い入れた旨の証明願'!$A$1:$F$50</definedName>
    <definedName name="_xlnm.Print_Area" localSheetId="13">'９請求書'!$A$1:$N$39</definedName>
    <definedName name="_xlnm.Print_Area" localSheetId="5">確認事項一覧!$A$1:$E$28</definedName>
    <definedName name="_xlnm.Print_Area" localSheetId="4">近傍類似地売買事例一覧!$A$1:$I$37</definedName>
    <definedName name="_xlnm.Print_Area" localSheetId="7">公社買受予定地現地調査概要!$A$1:$J$79</definedName>
    <definedName name="_xlnm.Print_Area" localSheetId="0">入力シート!$A$1:$Q$22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51" l="1"/>
  <c r="C22" i="51"/>
  <c r="D22" i="51"/>
  <c r="E22" i="51"/>
  <c r="F22" i="51"/>
  <c r="B23" i="51"/>
  <c r="C23" i="51"/>
  <c r="D23" i="51"/>
  <c r="E23" i="51"/>
  <c r="F23" i="51"/>
  <c r="B24" i="51"/>
  <c r="C24" i="51"/>
  <c r="D24" i="51"/>
  <c r="E24" i="51"/>
  <c r="F24" i="51"/>
  <c r="B25" i="51"/>
  <c r="C25" i="51"/>
  <c r="D25" i="51"/>
  <c r="E25" i="51"/>
  <c r="F25" i="51"/>
  <c r="B26" i="51"/>
  <c r="C26" i="51"/>
  <c r="D26" i="51"/>
  <c r="E26" i="51"/>
  <c r="F26" i="51"/>
  <c r="B27" i="51"/>
  <c r="C27" i="51"/>
  <c r="D27" i="51"/>
  <c r="E27" i="51"/>
  <c r="F27" i="51"/>
  <c r="B28" i="51"/>
  <c r="C28" i="51"/>
  <c r="D28" i="51"/>
  <c r="E28" i="51"/>
  <c r="F28" i="51"/>
  <c r="B29" i="51"/>
  <c r="C29" i="51"/>
  <c r="D29" i="51"/>
  <c r="E29" i="51"/>
  <c r="F29" i="51"/>
  <c r="B30" i="51"/>
  <c r="C30" i="51"/>
  <c r="D30" i="51"/>
  <c r="E30" i="51"/>
  <c r="F30" i="51"/>
  <c r="C21" i="51"/>
  <c r="B21" i="51"/>
  <c r="A19" i="51"/>
  <c r="M18" i="48" l="1"/>
  <c r="M17" i="48"/>
  <c r="M16" i="48"/>
  <c r="M15" i="48"/>
  <c r="M14" i="48"/>
  <c r="M13" i="48"/>
  <c r="M12" i="48"/>
  <c r="M11" i="48"/>
  <c r="M10" i="48"/>
  <c r="M9" i="48"/>
  <c r="M10" i="57"/>
  <c r="M11" i="57"/>
  <c r="M12" i="57"/>
  <c r="M13" i="57"/>
  <c r="M14" i="57"/>
  <c r="M15" i="57"/>
  <c r="M16" i="57"/>
  <c r="M17" i="57"/>
  <c r="M18" i="57"/>
  <c r="M9" i="57"/>
  <c r="H41" i="52"/>
  <c r="H40" i="52"/>
  <c r="H39" i="52"/>
  <c r="H38" i="52"/>
  <c r="H37" i="52"/>
  <c r="H36" i="52"/>
  <c r="H35" i="52"/>
  <c r="H34" i="52"/>
  <c r="H33" i="52"/>
  <c r="L18" i="18"/>
  <c r="K18" i="18"/>
  <c r="L9" i="18"/>
  <c r="L8" i="18"/>
  <c r="H32" i="52"/>
  <c r="G32" i="52"/>
  <c r="J18" i="18"/>
  <c r="K20" i="18" s="1"/>
  <c r="K21" i="18" s="1"/>
  <c r="K9" i="18"/>
  <c r="K8" i="18"/>
  <c r="H24" i="58" l="1"/>
  <c r="H23" i="58"/>
  <c r="K17" i="58"/>
  <c r="K16" i="58"/>
  <c r="K15" i="58"/>
  <c r="K14" i="58"/>
  <c r="K13" i="58"/>
  <c r="K12" i="58"/>
  <c r="K11" i="58"/>
  <c r="K10" i="58"/>
  <c r="K9" i="58"/>
  <c r="I17" i="58"/>
  <c r="I16" i="58"/>
  <c r="I15" i="58"/>
  <c r="I14" i="58"/>
  <c r="I13" i="58"/>
  <c r="I12" i="58"/>
  <c r="I11" i="58"/>
  <c r="I10" i="58"/>
  <c r="I9" i="58"/>
  <c r="I8" i="58"/>
  <c r="G17" i="58"/>
  <c r="G16" i="58"/>
  <c r="G15" i="58"/>
  <c r="G14" i="58"/>
  <c r="G13" i="58"/>
  <c r="G12" i="58"/>
  <c r="G11" i="58"/>
  <c r="G10" i="58"/>
  <c r="G9" i="58"/>
  <c r="E17" i="58"/>
  <c r="E16" i="58"/>
  <c r="E15" i="58"/>
  <c r="E14" i="58"/>
  <c r="E13" i="58"/>
  <c r="E12" i="58"/>
  <c r="E11" i="58"/>
  <c r="E10" i="58"/>
  <c r="E9" i="58"/>
  <c r="C17" i="58"/>
  <c r="C16" i="58"/>
  <c r="C15" i="58"/>
  <c r="C14" i="58"/>
  <c r="C13" i="58"/>
  <c r="C12" i="58"/>
  <c r="C11" i="58"/>
  <c r="C10" i="58"/>
  <c r="C9" i="58"/>
  <c r="K8" i="58"/>
  <c r="G8" i="58"/>
  <c r="E8" i="58"/>
  <c r="C8" i="58"/>
  <c r="A8" i="58"/>
  <c r="C3" i="57"/>
  <c r="N5" i="57" l="1"/>
  <c r="H5" i="57"/>
  <c r="K10" i="57"/>
  <c r="K11" i="57"/>
  <c r="K12" i="57"/>
  <c r="K13" i="57"/>
  <c r="K14" i="57"/>
  <c r="K15" i="57"/>
  <c r="K16" i="57"/>
  <c r="K17" i="57"/>
  <c r="K18" i="57"/>
  <c r="I10" i="57"/>
  <c r="I11" i="57"/>
  <c r="I12" i="57"/>
  <c r="I13" i="57"/>
  <c r="I14" i="57"/>
  <c r="I15" i="57"/>
  <c r="I16" i="57"/>
  <c r="I17" i="57"/>
  <c r="I18" i="57"/>
  <c r="G10" i="57"/>
  <c r="H10" i="57"/>
  <c r="G11" i="57"/>
  <c r="H11" i="57"/>
  <c r="G12" i="57"/>
  <c r="H12" i="57"/>
  <c r="G13" i="57"/>
  <c r="H13" i="57"/>
  <c r="G14" i="57"/>
  <c r="H14" i="57"/>
  <c r="G15" i="57"/>
  <c r="H15" i="57"/>
  <c r="G16" i="57"/>
  <c r="H16" i="57"/>
  <c r="G17" i="57"/>
  <c r="H17" i="57"/>
  <c r="G18" i="57"/>
  <c r="H18" i="57"/>
  <c r="E10" i="57"/>
  <c r="E11" i="57"/>
  <c r="E12" i="57"/>
  <c r="E13" i="57"/>
  <c r="E14" i="57"/>
  <c r="E15" i="57"/>
  <c r="E16" i="57"/>
  <c r="E17" i="57"/>
  <c r="E18" i="57"/>
  <c r="C10" i="57"/>
  <c r="C11" i="57"/>
  <c r="C12" i="57"/>
  <c r="C13" i="57"/>
  <c r="C14" i="57"/>
  <c r="C15" i="57"/>
  <c r="C16" i="57"/>
  <c r="C17" i="57"/>
  <c r="C18" i="57"/>
  <c r="A10" i="57"/>
  <c r="J10" i="57" s="1"/>
  <c r="A11" i="57"/>
  <c r="J11" i="57" s="1"/>
  <c r="A12" i="57"/>
  <c r="J12" i="57" s="1"/>
  <c r="A13" i="57"/>
  <c r="J13" i="57" s="1"/>
  <c r="A14" i="57"/>
  <c r="J14" i="57" s="1"/>
  <c r="A15" i="57"/>
  <c r="J15" i="57" s="1"/>
  <c r="A16" i="57"/>
  <c r="J16" i="57" s="1"/>
  <c r="A17" i="57"/>
  <c r="J17" i="57" s="1"/>
  <c r="A18" i="57"/>
  <c r="J18" i="57" s="1"/>
  <c r="L9" i="57"/>
  <c r="O9" i="57" s="1"/>
  <c r="K9" i="57"/>
  <c r="I9" i="57"/>
  <c r="H9" i="57"/>
  <c r="G9" i="57"/>
  <c r="E9" i="57"/>
  <c r="C9" i="57"/>
  <c r="A9" i="57"/>
  <c r="J9" i="57" s="1"/>
  <c r="G41" i="52"/>
  <c r="F41" i="52"/>
  <c r="E41" i="52"/>
  <c r="D41" i="52"/>
  <c r="C41" i="52"/>
  <c r="B41" i="52"/>
  <c r="G40" i="52"/>
  <c r="F40" i="52"/>
  <c r="E40" i="52"/>
  <c r="D40" i="52"/>
  <c r="C40" i="52"/>
  <c r="B40" i="52"/>
  <c r="G39" i="52"/>
  <c r="F39" i="52"/>
  <c r="E39" i="52"/>
  <c r="D39" i="52"/>
  <c r="C39" i="52"/>
  <c r="B39" i="52"/>
  <c r="G38" i="52"/>
  <c r="F38" i="52"/>
  <c r="E38" i="52"/>
  <c r="D38" i="52"/>
  <c r="C38" i="52"/>
  <c r="B38" i="52"/>
  <c r="G37" i="52"/>
  <c r="F37" i="52"/>
  <c r="E37" i="52"/>
  <c r="D37" i="52"/>
  <c r="C37" i="52"/>
  <c r="B37" i="52"/>
  <c r="G36" i="52"/>
  <c r="F36" i="52"/>
  <c r="E36" i="52"/>
  <c r="D36" i="52"/>
  <c r="C36" i="52"/>
  <c r="B36" i="52"/>
  <c r="G35" i="52"/>
  <c r="F35" i="52"/>
  <c r="E35" i="52"/>
  <c r="D35" i="52"/>
  <c r="C35" i="52"/>
  <c r="B35" i="52"/>
  <c r="G34" i="52"/>
  <c r="F34" i="52"/>
  <c r="E34" i="52"/>
  <c r="D34" i="52"/>
  <c r="C34" i="52"/>
  <c r="B34" i="52"/>
  <c r="G33" i="52"/>
  <c r="F33" i="52"/>
  <c r="E33" i="52"/>
  <c r="D33" i="52"/>
  <c r="C33" i="52"/>
  <c r="B33" i="52"/>
  <c r="B32" i="52"/>
  <c r="F32" i="52"/>
  <c r="E32" i="52"/>
  <c r="D32" i="52"/>
  <c r="C32" i="52"/>
  <c r="A22" i="49"/>
  <c r="G6" i="52"/>
  <c r="G8" i="52"/>
  <c r="F21" i="51"/>
  <c r="E21" i="51"/>
  <c r="D21" i="51"/>
  <c r="D10" i="50"/>
  <c r="C12" i="51"/>
  <c r="H34" i="50"/>
  <c r="C11" i="51"/>
  <c r="H33" i="50"/>
  <c r="E11" i="49"/>
  <c r="E10" i="49"/>
  <c r="H27" i="18"/>
  <c r="C5" i="58" s="1"/>
  <c r="H18" i="18"/>
  <c r="E11" i="50"/>
  <c r="B11" i="50"/>
  <c r="E31" i="49"/>
  <c r="D31" i="49"/>
  <c r="C31" i="49"/>
  <c r="B31" i="49"/>
  <c r="E30" i="49"/>
  <c r="D30" i="49"/>
  <c r="C30" i="49"/>
  <c r="B30" i="49"/>
  <c r="E29" i="49"/>
  <c r="D29" i="49"/>
  <c r="C29" i="49"/>
  <c r="B29" i="49"/>
  <c r="E28" i="49"/>
  <c r="D28" i="49"/>
  <c r="C28" i="49"/>
  <c r="B28" i="49"/>
  <c r="E27" i="49"/>
  <c r="D27" i="49"/>
  <c r="C27" i="49"/>
  <c r="B27" i="49"/>
  <c r="E26" i="49"/>
  <c r="D26" i="49"/>
  <c r="C26" i="49"/>
  <c r="B26" i="49"/>
  <c r="E25" i="49"/>
  <c r="D25" i="49"/>
  <c r="C25" i="49"/>
  <c r="B25" i="49"/>
  <c r="E24" i="49"/>
  <c r="D24" i="49"/>
  <c r="C24" i="49"/>
  <c r="B24" i="49"/>
  <c r="E23" i="49"/>
  <c r="D23" i="49"/>
  <c r="C23" i="49"/>
  <c r="B23" i="49"/>
  <c r="E22" i="49"/>
  <c r="I9" i="48"/>
  <c r="D22" i="49"/>
  <c r="H9" i="48"/>
  <c r="C22" i="49"/>
  <c r="E9" i="48"/>
  <c r="B22" i="49"/>
  <c r="C9" i="48"/>
  <c r="A31" i="49"/>
  <c r="A30" i="49"/>
  <c r="A29" i="49"/>
  <c r="A28" i="49"/>
  <c r="A27" i="49"/>
  <c r="A26" i="49"/>
  <c r="A25" i="49"/>
  <c r="A24" i="49"/>
  <c r="A23" i="49"/>
  <c r="A9" i="48"/>
  <c r="J9" i="48" s="1"/>
  <c r="B19" i="49"/>
  <c r="C3" i="48"/>
  <c r="N4" i="48"/>
  <c r="H4" i="48"/>
  <c r="A3" i="36"/>
  <c r="Q31" i="28"/>
  <c r="K10" i="48"/>
  <c r="K11" i="48"/>
  <c r="K12" i="48"/>
  <c r="K13" i="48"/>
  <c r="K14" i="48"/>
  <c r="K15" i="48"/>
  <c r="K16" i="48"/>
  <c r="K17" i="48"/>
  <c r="K18" i="48"/>
  <c r="I10" i="48"/>
  <c r="I11" i="48"/>
  <c r="I12" i="48"/>
  <c r="I13" i="48"/>
  <c r="I14" i="48"/>
  <c r="I15" i="48"/>
  <c r="I16" i="48"/>
  <c r="I17" i="48"/>
  <c r="I18" i="48"/>
  <c r="G10" i="48"/>
  <c r="H10" i="48"/>
  <c r="G11" i="48"/>
  <c r="H11" i="48"/>
  <c r="G12" i="48"/>
  <c r="H12" i="48"/>
  <c r="G13" i="48"/>
  <c r="H13" i="48"/>
  <c r="G14" i="48"/>
  <c r="H14" i="48"/>
  <c r="G15" i="48"/>
  <c r="H15" i="48"/>
  <c r="G16" i="48"/>
  <c r="H16" i="48"/>
  <c r="G17" i="48"/>
  <c r="H17" i="48"/>
  <c r="G18" i="48"/>
  <c r="H18" i="48"/>
  <c r="E10" i="48"/>
  <c r="E11" i="48"/>
  <c r="E12" i="48"/>
  <c r="E13" i="48"/>
  <c r="E14" i="48"/>
  <c r="E15" i="48"/>
  <c r="E16" i="48"/>
  <c r="E17" i="48"/>
  <c r="E18" i="48"/>
  <c r="C10" i="48"/>
  <c r="C11" i="48"/>
  <c r="C12" i="48"/>
  <c r="C13" i="48"/>
  <c r="C14" i="48"/>
  <c r="C15" i="48"/>
  <c r="C16" i="48"/>
  <c r="C17" i="48"/>
  <c r="C18" i="48"/>
  <c r="A10" i="48"/>
  <c r="J10" i="48" s="1"/>
  <c r="A11" i="48"/>
  <c r="J11" i="48" s="1"/>
  <c r="A12" i="48"/>
  <c r="J12" i="48" s="1"/>
  <c r="A13" i="48"/>
  <c r="J13" i="48" s="1"/>
  <c r="A14" i="48"/>
  <c r="J14" i="48" s="1"/>
  <c r="A15" i="48"/>
  <c r="J15" i="48" s="1"/>
  <c r="A16" i="48"/>
  <c r="J16" i="48" s="1"/>
  <c r="A17" i="48"/>
  <c r="J17" i="48" s="1"/>
  <c r="A18" i="48"/>
  <c r="J18" i="48" s="1"/>
  <c r="K9" i="48"/>
  <c r="G9" i="48"/>
  <c r="L9" i="48"/>
  <c r="P9" i="48" s="1"/>
  <c r="H51" i="52"/>
  <c r="G51" i="52"/>
  <c r="F51" i="52"/>
  <c r="E51" i="52"/>
  <c r="D51" i="52"/>
  <c r="C51" i="52"/>
  <c r="B51" i="52"/>
  <c r="H50" i="52"/>
  <c r="G50" i="52"/>
  <c r="F50" i="52"/>
  <c r="E50" i="52"/>
  <c r="D50" i="52"/>
  <c r="C50" i="52"/>
  <c r="B50" i="52"/>
  <c r="H49" i="52"/>
  <c r="G49" i="52"/>
  <c r="F49" i="52"/>
  <c r="E49" i="52"/>
  <c r="D49" i="52"/>
  <c r="C49" i="52"/>
  <c r="B49" i="52"/>
  <c r="H48" i="52"/>
  <c r="G48" i="52"/>
  <c r="F48" i="52"/>
  <c r="E48" i="52"/>
  <c r="D48" i="52"/>
  <c r="C48" i="52"/>
  <c r="B48" i="52"/>
  <c r="H47" i="52"/>
  <c r="G47" i="52"/>
  <c r="F47" i="52"/>
  <c r="E47" i="52"/>
  <c r="D47" i="52"/>
  <c r="C47" i="52"/>
  <c r="B47" i="52"/>
  <c r="A26" i="40"/>
  <c r="B26" i="40"/>
  <c r="C26" i="40"/>
  <c r="D26" i="40"/>
  <c r="E26" i="40"/>
  <c r="F3" i="28"/>
  <c r="H16" i="28"/>
  <c r="F16" i="28"/>
  <c r="E16" i="28"/>
  <c r="D16" i="28"/>
  <c r="C16" i="28"/>
  <c r="B16" i="28"/>
  <c r="A16" i="28"/>
  <c r="B26" i="44"/>
  <c r="Q26" i="18"/>
  <c r="B19" i="44" s="1"/>
  <c r="Q28" i="18"/>
  <c r="B22" i="44" s="1"/>
  <c r="O11" i="44"/>
  <c r="M19" i="57"/>
  <c r="G16" i="28" l="1"/>
  <c r="B17" i="52"/>
  <c r="I11" i="50"/>
  <c r="P9" i="57"/>
  <c r="I19" i="48"/>
  <c r="O9" i="48"/>
  <c r="F9" i="28" l="1"/>
  <c r="F10" i="28"/>
  <c r="F11" i="28"/>
  <c r="F12" i="28"/>
  <c r="F13" i="28"/>
  <c r="F14" i="28"/>
  <c r="F15" i="28"/>
  <c r="E9" i="28"/>
  <c r="E10" i="28"/>
  <c r="E11" i="28"/>
  <c r="E12" i="28"/>
  <c r="E13" i="28"/>
  <c r="E14" i="28"/>
  <c r="E15" i="28"/>
  <c r="D9" i="28"/>
  <c r="D10" i="28"/>
  <c r="D11" i="28"/>
  <c r="D12" i="28"/>
  <c r="D13" i="28"/>
  <c r="D14" i="28"/>
  <c r="D15" i="28"/>
  <c r="C9" i="28"/>
  <c r="C10" i="28"/>
  <c r="C11" i="28"/>
  <c r="C12" i="28"/>
  <c r="C13" i="28"/>
  <c r="C14" i="28"/>
  <c r="C15" i="28"/>
  <c r="A9" i="28"/>
  <c r="A10" i="28"/>
  <c r="A11" i="28"/>
  <c r="A12" i="28"/>
  <c r="A13" i="28"/>
  <c r="A14" i="28"/>
  <c r="A15" i="28"/>
  <c r="B9" i="28"/>
  <c r="B10" i="28"/>
  <c r="B11" i="28"/>
  <c r="B12" i="28"/>
  <c r="B13" i="28"/>
  <c r="B14" i="28"/>
  <c r="B15" i="28"/>
  <c r="H13" i="28"/>
  <c r="H14" i="28"/>
  <c r="H15" i="28"/>
  <c r="Q33" i="28"/>
  <c r="Q32" i="28"/>
  <c r="G15" i="28" l="1"/>
  <c r="G13" i="28"/>
  <c r="G14" i="28"/>
  <c r="I26" i="44"/>
  <c r="O10" i="44"/>
  <c r="E25" i="40" l="1"/>
  <c r="D25" i="40"/>
  <c r="C25" i="40"/>
  <c r="B25" i="40"/>
  <c r="A25" i="40"/>
  <c r="E24" i="40"/>
  <c r="D24" i="40"/>
  <c r="C24" i="40"/>
  <c r="B24" i="40"/>
  <c r="A24" i="40"/>
  <c r="E23" i="40"/>
  <c r="D23" i="40"/>
  <c r="C23" i="40"/>
  <c r="B23" i="40"/>
  <c r="A23" i="40"/>
  <c r="E22" i="40"/>
  <c r="D22" i="40"/>
  <c r="C22" i="40"/>
  <c r="B22" i="40"/>
  <c r="A22" i="40"/>
  <c r="E21" i="40"/>
  <c r="D21" i="40"/>
  <c r="C21" i="40"/>
  <c r="B21" i="40"/>
  <c r="A21" i="40"/>
  <c r="E20" i="40"/>
  <c r="D20" i="40"/>
  <c r="C20" i="40"/>
  <c r="B20" i="40"/>
  <c r="A20" i="40"/>
  <c r="E19" i="40"/>
  <c r="D19" i="40"/>
  <c r="C19" i="40"/>
  <c r="B19" i="40"/>
  <c r="A19" i="40"/>
  <c r="E18" i="40"/>
  <c r="D18" i="40"/>
  <c r="C18" i="40"/>
  <c r="B18" i="40"/>
  <c r="A18" i="40"/>
  <c r="E17" i="40"/>
  <c r="D17" i="40"/>
  <c r="C17" i="40"/>
  <c r="B17" i="40"/>
  <c r="A17" i="40"/>
  <c r="B15" i="40"/>
  <c r="E7" i="40"/>
  <c r="E6" i="40"/>
  <c r="A4" i="40"/>
  <c r="D37" i="40" s="1"/>
  <c r="A3" i="40"/>
  <c r="D36" i="40" s="1"/>
  <c r="D25" i="43"/>
  <c r="D6" i="43"/>
  <c r="A25" i="43" s="1"/>
  <c r="H92" i="43"/>
  <c r="K85" i="43"/>
  <c r="I85" i="43"/>
  <c r="G85" i="43"/>
  <c r="G71" i="43"/>
  <c r="E71" i="43"/>
  <c r="I61" i="43"/>
  <c r="D61" i="43"/>
  <c r="K60" i="43"/>
  <c r="M60" i="43" s="1"/>
  <c r="F60" i="43"/>
  <c r="H60" i="43" s="1"/>
  <c r="K59" i="43"/>
  <c r="M59" i="43" s="1"/>
  <c r="F59" i="43"/>
  <c r="H59" i="43" s="1"/>
  <c r="K57" i="43"/>
  <c r="M57" i="43" s="1"/>
  <c r="F57" i="43"/>
  <c r="H57" i="43" s="1"/>
  <c r="K56" i="43"/>
  <c r="M56" i="43" s="1"/>
  <c r="F56" i="43"/>
  <c r="H56" i="43" s="1"/>
  <c r="K55" i="43"/>
  <c r="M55" i="43" s="1"/>
  <c r="F55" i="43"/>
  <c r="H55" i="43" s="1"/>
  <c r="K54" i="43"/>
  <c r="M54" i="43" s="1"/>
  <c r="F54" i="43"/>
  <c r="H54" i="43" s="1"/>
  <c r="K53" i="43"/>
  <c r="M53" i="43" s="1"/>
  <c r="F53" i="43"/>
  <c r="H53" i="43" s="1"/>
  <c r="H42" i="43"/>
  <c r="G42" i="43"/>
  <c r="F42" i="43"/>
  <c r="E42" i="43"/>
  <c r="D42" i="43"/>
  <c r="I41" i="43"/>
  <c r="I40" i="43"/>
  <c r="I39" i="43"/>
  <c r="I38" i="43"/>
  <c r="J34" i="43"/>
  <c r="H31" i="43"/>
  <c r="H34" i="43" s="1"/>
  <c r="G31" i="43"/>
  <c r="G34" i="43" s="1"/>
  <c r="I42" i="43" l="1"/>
  <c r="M61" i="43"/>
  <c r="G72" i="43" s="1"/>
  <c r="G76" i="43" s="1"/>
  <c r="H61" i="43"/>
  <c r="E72" i="43" s="1"/>
  <c r="E76" i="43" s="1"/>
  <c r="H11" i="28" l="1"/>
  <c r="G11" i="28" s="1"/>
  <c r="H12" i="28"/>
  <c r="G12" i="28" s="1"/>
  <c r="H10" i="28"/>
  <c r="G10" i="28" s="1"/>
  <c r="H9" i="28"/>
  <c r="G9" i="28" s="1"/>
  <c r="H8" i="28"/>
  <c r="F8" i="28"/>
  <c r="E8" i="28"/>
  <c r="D8" i="28"/>
  <c r="C8" i="28"/>
  <c r="B8" i="28"/>
  <c r="A8" i="28"/>
  <c r="R7" i="28"/>
  <c r="Q7" i="28"/>
  <c r="P7" i="28"/>
  <c r="O7" i="28"/>
  <c r="H7" i="28"/>
  <c r="F7" i="28"/>
  <c r="E7" i="28"/>
  <c r="D7" i="28"/>
  <c r="C7" i="28"/>
  <c r="B7" i="28"/>
  <c r="A7" i="28"/>
  <c r="F17" i="28" l="1"/>
  <c r="G8" i="28"/>
  <c r="G7" i="28"/>
  <c r="H17" i="28"/>
  <c r="P90" i="43" s="1"/>
  <c r="P92" i="43" s="1"/>
  <c r="F90" i="43" s="1"/>
  <c r="F92" i="43" s="1"/>
  <c r="A32" i="20" l="1"/>
  <c r="B32" i="20"/>
  <c r="C32" i="20"/>
  <c r="D32" i="20"/>
  <c r="E32" i="20"/>
  <c r="A33" i="20"/>
  <c r="B33" i="20"/>
  <c r="C33" i="20"/>
  <c r="D33" i="20"/>
  <c r="E33" i="20"/>
  <c r="A34" i="20"/>
  <c r="B34" i="20"/>
  <c r="C34" i="20"/>
  <c r="D34" i="20"/>
  <c r="E34" i="20"/>
  <c r="A35" i="20"/>
  <c r="B35" i="20"/>
  <c r="C35" i="20"/>
  <c r="D35" i="20"/>
  <c r="E35" i="20"/>
  <c r="A36" i="20"/>
  <c r="B36" i="20"/>
  <c r="C36" i="20"/>
  <c r="D36" i="20"/>
  <c r="E36" i="20"/>
  <c r="I13" i="17"/>
  <c r="I12" i="17"/>
  <c r="A24" i="20"/>
  <c r="B24" i="20"/>
  <c r="C24" i="20"/>
  <c r="D24" i="20"/>
  <c r="E24" i="20"/>
  <c r="A25" i="20"/>
  <c r="B25" i="20"/>
  <c r="C25" i="20"/>
  <c r="D25" i="20"/>
  <c r="E25" i="20"/>
  <c r="A26" i="20"/>
  <c r="B26" i="20"/>
  <c r="C26" i="20"/>
  <c r="D26" i="20"/>
  <c r="E26" i="20"/>
  <c r="A27" i="20"/>
  <c r="B27" i="20"/>
  <c r="C27" i="20"/>
  <c r="D27" i="20"/>
  <c r="E27" i="20"/>
  <c r="A28" i="20"/>
  <c r="B28" i="20"/>
  <c r="C28" i="20"/>
  <c r="D28" i="20"/>
  <c r="E28" i="20"/>
  <c r="A29" i="20"/>
  <c r="B29" i="20"/>
  <c r="C29" i="20"/>
  <c r="D29" i="20"/>
  <c r="E29" i="20"/>
  <c r="A30" i="20"/>
  <c r="B30" i="20"/>
  <c r="C30" i="20"/>
  <c r="D30" i="20"/>
  <c r="E30" i="20"/>
  <c r="A31" i="20"/>
  <c r="B31" i="20"/>
  <c r="C31" i="20"/>
  <c r="D31" i="20"/>
  <c r="E31" i="20"/>
  <c r="A37" i="20"/>
  <c r="B37" i="20"/>
  <c r="C37" i="20"/>
  <c r="D37" i="20"/>
  <c r="E37" i="20"/>
  <c r="A38" i="20"/>
  <c r="B38" i="20"/>
  <c r="C38" i="20"/>
  <c r="D38" i="20"/>
  <c r="E38" i="20"/>
  <c r="A39" i="20"/>
  <c r="B39" i="20"/>
  <c r="C39" i="20"/>
  <c r="D39" i="20"/>
  <c r="E39" i="20"/>
  <c r="A40" i="20"/>
  <c r="B40" i="20"/>
  <c r="C40" i="20"/>
  <c r="D40" i="20"/>
  <c r="E40" i="20"/>
  <c r="A41" i="20"/>
  <c r="B41" i="20"/>
  <c r="C41" i="20"/>
  <c r="D41" i="20"/>
  <c r="E41" i="20"/>
  <c r="A42" i="20"/>
  <c r="B42" i="20"/>
  <c r="C42" i="20"/>
  <c r="D42" i="20"/>
  <c r="E42" i="20"/>
  <c r="E23" i="20"/>
  <c r="E12" i="20"/>
  <c r="E11" i="20"/>
  <c r="B23" i="20"/>
  <c r="C23" i="20"/>
  <c r="D23" i="20"/>
  <c r="A23" i="20"/>
  <c r="I18" i="18" l="1"/>
  <c r="L11" i="50" s="1"/>
  <c r="F13" i="50" l="1"/>
  <c r="F17" i="50" s="1"/>
  <c r="F19" i="50" s="1"/>
  <c r="P26" i="44"/>
  <c r="I19" i="57"/>
  <c r="G52" i="52"/>
  <c r="S26" i="44"/>
  <c r="M19" i="48"/>
  <c r="H52" i="52"/>
  <c r="F15" i="50" l="1"/>
  <c r="F21" i="50" s="1"/>
  <c r="F5"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R0700561</author>
    <author>Administrator</author>
  </authors>
  <commentList>
    <comment ref="P3" authorId="0" shapeId="0" xr:uid="{00000000-0006-0000-0000-000001000000}">
      <text>
        <r>
          <rPr>
            <b/>
            <sz val="16"/>
            <color indexed="81"/>
            <rFont val="ＭＳ Ｐゴシック"/>
            <family val="3"/>
            <charset val="128"/>
          </rPr>
          <t>市町村名のみ入力</t>
        </r>
      </text>
    </comment>
    <comment ref="D8" authorId="1" shapeId="0" xr:uid="{00000000-0006-0000-0000-000005000000}">
      <text>
        <r>
          <rPr>
            <b/>
            <sz val="14"/>
            <color indexed="81"/>
            <rFont val="ＭＳ Ｐゴシック"/>
            <family val="3"/>
            <charset val="128"/>
          </rPr>
          <t>大字・字・地番・地目・面積等は登記簿の表示どおり入力をお願いします。</t>
        </r>
      </text>
    </comment>
    <comment ref="N8" authorId="1" shapeId="0" xr:uid="{00000000-0006-0000-0000-000006000000}">
      <text>
        <r>
          <rPr>
            <b/>
            <sz val="14"/>
            <color indexed="81"/>
            <rFont val="ＭＳ Ｐゴシック"/>
            <family val="3"/>
            <charset val="128"/>
          </rPr>
          <t>住所・氏名は住民票(印鑑証明書)のとおり記載をお願いします。氏名の旧字体にもご注意ください。</t>
        </r>
      </text>
    </comment>
    <comment ref="N17" authorId="1" shapeId="0" xr:uid="{BB986BDA-A119-4AE5-A0F8-75A8F7490024}">
      <text>
        <r>
          <rPr>
            <b/>
            <sz val="14"/>
            <color indexed="81"/>
            <rFont val="ＭＳ Ｐゴシック"/>
            <family val="3"/>
            <charset val="128"/>
          </rPr>
          <t>買入日を記入してください</t>
        </r>
      </text>
    </comment>
    <comment ref="P17" authorId="1" shapeId="0" xr:uid="{C354AAEA-3110-4CC6-9A46-C21AA30F102E}">
      <text>
        <r>
          <rPr>
            <b/>
            <sz val="14"/>
            <color indexed="81"/>
            <rFont val="ＭＳ Ｐゴシック"/>
            <family val="3"/>
            <charset val="128"/>
          </rPr>
          <t>売渡日を記入してください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1" authorId="0" shapeId="0" xr:uid="{1F5C3F3D-A47F-4439-8286-91E8F58C9C68}">
      <text>
        <r>
          <rPr>
            <sz val="14"/>
            <color indexed="81"/>
            <rFont val="ＭＳ Ｐゴシック"/>
            <family val="3"/>
            <charset val="128"/>
          </rPr>
          <t>実印の押印をお願いします。</t>
        </r>
      </text>
    </comment>
    <comment ref="A10" authorId="0" shapeId="0" xr:uid="{3D654C45-D2BE-47EF-9E9D-E00999E03511}">
      <text>
        <r>
          <rPr>
            <sz val="14"/>
            <color indexed="81"/>
            <rFont val="ＭＳ Ｐゴシック"/>
            <family val="3"/>
            <charset val="128"/>
          </rPr>
          <t>日付は当公社で記入します。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8" authorId="0" shapeId="0" xr:uid="{55608BED-AFB6-47C6-AA85-B978D4E7BE80}">
      <text>
        <r>
          <rPr>
            <b/>
            <sz val="12"/>
            <color indexed="81"/>
            <rFont val="MS P ゴシック"/>
            <family val="3"/>
            <charset val="128"/>
          </rPr>
          <t xml:space="preserve">印は実印を押印し，印鑑証明書を添付してください。 </t>
        </r>
      </text>
    </comment>
    <comment ref="E10" authorId="0" shapeId="0" xr:uid="{AD620D61-8DFF-41C2-8232-F783D3CE99E4}">
      <text>
        <r>
          <rPr>
            <b/>
            <sz val="12"/>
            <color indexed="81"/>
            <rFont val="MS P ゴシック"/>
            <family val="3"/>
            <charset val="128"/>
          </rPr>
          <t>写しを事業参加者・農業委員会で保管してください。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Administrator</author>
  </authors>
  <commentList>
    <comment ref="O1" authorId="0" shapeId="0" xr:uid="{16754D7E-B35C-401D-81ED-0C5C69E27720}">
      <text>
        <r>
          <rPr>
            <b/>
            <sz val="12"/>
            <color indexed="81"/>
            <rFont val="ＭＳ Ｐゴシック"/>
            <family val="3"/>
            <charset val="128"/>
          </rPr>
          <t>実印の押印をお願い致します</t>
        </r>
      </text>
    </comment>
    <comment ref="L5" authorId="1" shapeId="0" xr:uid="{C019EBB0-347E-4A2D-9647-D0CDAE2C5E97}">
      <text>
        <r>
          <rPr>
            <b/>
            <sz val="16"/>
            <color indexed="81"/>
            <rFont val="ＭＳ Ｐゴシック"/>
            <family val="3"/>
            <charset val="128"/>
          </rPr>
          <t>実印の押印をお願い致します。</t>
        </r>
      </text>
    </comment>
    <comment ref="N5" authorId="1" shapeId="0" xr:uid="{FC1CC24E-70F2-41A7-A314-FEAE8145B7B8}">
      <text>
        <r>
          <rPr>
            <b/>
            <sz val="16"/>
            <color indexed="81"/>
            <rFont val="MS P ゴシック"/>
            <family val="3"/>
            <charset val="128"/>
          </rPr>
          <t>（注意）
入力シートから転記していますが，転居等で変更されていないか御確認のうえ，変更があれば直接記載してください。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1" authorId="0" shapeId="0" xr:uid="{00000000-0006-0000-0900-000001000000}">
      <text>
        <r>
          <rPr>
            <b/>
            <sz val="16"/>
            <color indexed="81"/>
            <rFont val="ＭＳ Ｐゴシック"/>
            <family val="3"/>
            <charset val="128"/>
          </rPr>
          <t>今回は不要です。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7" authorId="0" shapeId="0" xr:uid="{00000000-0006-0000-0200-000002000000}">
      <text>
        <r>
          <rPr>
            <b/>
            <sz val="16"/>
            <color indexed="81"/>
            <rFont val="ＭＳ Ｐゴシック"/>
            <family val="3"/>
            <charset val="128"/>
          </rPr>
          <t>済
未済
から選択</t>
        </r>
        <r>
          <rPr>
            <sz val="9"/>
            <color indexed="81"/>
            <rFont val="ＭＳ Ｐゴシック"/>
            <family val="3"/>
            <charset val="128"/>
          </rPr>
          <t xml:space="preserve">
</t>
        </r>
      </text>
    </comment>
    <comment ref="K7" authorId="0" shapeId="0" xr:uid="{00000000-0006-0000-0200-000003000000}">
      <text>
        <r>
          <rPr>
            <b/>
            <sz val="16"/>
            <color indexed="81"/>
            <rFont val="ＭＳ Ｐゴシック"/>
            <family val="3"/>
            <charset val="128"/>
          </rPr>
          <t>有
無
から選択</t>
        </r>
      </text>
    </comment>
    <comment ref="L7" authorId="0" shapeId="0" xr:uid="{00000000-0006-0000-0200-000004000000}">
      <text>
        <r>
          <rPr>
            <b/>
            <sz val="16"/>
            <color indexed="81"/>
            <rFont val="ＭＳ Ｐゴシック"/>
            <family val="3"/>
            <charset val="128"/>
          </rPr>
          <t>出し手</t>
        </r>
        <r>
          <rPr>
            <b/>
            <strike/>
            <sz val="16"/>
            <color indexed="81"/>
            <rFont val="ＭＳ Ｐゴシック"/>
            <family val="3"/>
            <charset val="128"/>
          </rPr>
          <t xml:space="preserve">
</t>
        </r>
        <r>
          <rPr>
            <b/>
            <sz val="16"/>
            <color indexed="81"/>
            <rFont val="ＭＳ Ｐゴシック"/>
            <family val="3"/>
            <charset val="128"/>
          </rPr>
          <t>受け手
から選択</t>
        </r>
      </text>
    </comment>
    <comment ref="M7" authorId="0" shapeId="0" xr:uid="{00000000-0006-0000-0200-000005000000}">
      <text>
        <r>
          <rPr>
            <b/>
            <sz val="16"/>
            <color indexed="81"/>
            <rFont val="ＭＳ Ｐゴシック"/>
            <family val="3"/>
            <charset val="128"/>
          </rPr>
          <t>有
無
から選択</t>
        </r>
      </text>
    </comment>
    <comment ref="N7" authorId="0" shapeId="0" xr:uid="{00000000-0006-0000-0200-000006000000}">
      <text>
        <r>
          <rPr>
            <b/>
            <sz val="16"/>
            <color indexed="81"/>
            <rFont val="ＭＳ Ｐゴシック"/>
            <family val="3"/>
            <charset val="128"/>
          </rPr>
          <t>権利名を記入</t>
        </r>
      </text>
    </comment>
    <comment ref="A22" authorId="0" shapeId="0" xr:uid="{00000000-0006-0000-0200-000007000000}">
      <text>
        <r>
          <rPr>
            <b/>
            <sz val="16"/>
            <color indexed="81"/>
            <rFont val="ＭＳ Ｐゴシック"/>
            <family val="3"/>
            <charset val="128"/>
          </rPr>
          <t>入力をお願い致します。</t>
        </r>
      </text>
    </comment>
    <comment ref="G23" authorId="0" shapeId="0" xr:uid="{00000000-0006-0000-0200-000008000000}">
      <text>
        <r>
          <rPr>
            <b/>
            <sz val="14"/>
            <color indexed="81"/>
            <rFont val="MS P ゴシック"/>
            <family val="3"/>
            <charset val="128"/>
          </rPr>
          <t>諸経費を含まない原価を御記入ください。</t>
        </r>
      </text>
    </comment>
    <comment ref="I26" authorId="0" shapeId="0" xr:uid="{00000000-0006-0000-0200-000009000000}">
      <text>
        <r>
          <rPr>
            <b/>
            <sz val="14"/>
            <color indexed="81"/>
            <rFont val="ＭＳ Ｐゴシック"/>
            <family val="3"/>
            <charset val="128"/>
          </rPr>
          <t>基盤整備の有無等を御記入ください。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5" authorId="0" shapeId="0" xr:uid="{00000000-0006-0000-0300-000001000000}">
      <text>
        <r>
          <rPr>
            <b/>
            <sz val="12"/>
            <color indexed="81"/>
            <rFont val="MS P ゴシック"/>
            <family val="3"/>
            <charset val="128"/>
          </rPr>
          <t>諸経費を含まない原価を御記入ください</t>
        </r>
      </text>
    </comment>
    <comment ref="I5" authorId="0" shapeId="0" xr:uid="{00000000-0006-0000-0300-000002000000}">
      <text>
        <r>
          <rPr>
            <b/>
            <sz val="12"/>
            <color indexed="81"/>
            <rFont val="ＭＳ Ｐゴシック"/>
            <family val="3"/>
            <charset val="128"/>
          </rPr>
          <t>基盤整備の有無等を御記入ください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0" authorId="0" shapeId="0" xr:uid="{48728E73-0CBE-4C7E-862D-C6F836EA46CD}">
      <text>
        <r>
          <rPr>
            <b/>
            <sz val="14"/>
            <color indexed="81"/>
            <rFont val="MS P ゴシック"/>
            <family val="3"/>
            <charset val="128"/>
          </rPr>
          <t>新規就農希望者又は新たな分野の農業を始めようとする農業者である場合は，その旨を記載してください。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12" authorId="0" shapeId="0" xr:uid="{00000000-0006-0000-0600-000001000000}">
      <text>
        <r>
          <rPr>
            <b/>
            <sz val="12"/>
            <color indexed="81"/>
            <rFont val="MS P ゴシック"/>
            <family val="3"/>
            <charset val="128"/>
          </rPr>
          <t>（写真は撮影した方向が分かるよう、サンプルを参考にして作成してください）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11" authorId="0" shapeId="0" xr:uid="{00000000-0006-0000-0800-000001000000}">
      <text>
        <r>
          <rPr>
            <b/>
            <sz val="9"/>
            <color indexed="81"/>
            <rFont val="MS P ゴシック"/>
            <family val="3"/>
            <charset val="128"/>
          </rPr>
          <t>農業経営改善計画書等を確認し，買入時点で有効な認定年月日・認定番号が記載してください。
更新手続き中の際はその旨を記載のうえ，更新予定の認定年月日を記載してください。</t>
        </r>
      </text>
    </comment>
    <comment ref="E16" authorId="0" shapeId="0" xr:uid="{00000000-0006-0000-0800-000003000000}">
      <text>
        <r>
          <rPr>
            <b/>
            <sz val="9"/>
            <color indexed="81"/>
            <rFont val="MS P ゴシック"/>
            <family val="3"/>
            <charset val="128"/>
          </rPr>
          <t>農業経営改善計画書等を確認し，経営発展・改善の方向性等について概要を記載してください。</t>
        </r>
      </text>
    </comment>
    <comment ref="A26" authorId="0" shapeId="0" xr:uid="{00000000-0006-0000-0800-000004000000}">
      <text>
        <r>
          <rPr>
            <b/>
            <sz val="9"/>
            <color indexed="81"/>
            <rFont val="MS P ゴシック"/>
            <family val="3"/>
            <charset val="128"/>
          </rPr>
          <t>個人の場合，同世帯の家族の記入漏れ,専業従事者の記入漏れに注意し，現況・目標を漏れなく記載してください。</t>
        </r>
      </text>
    </comment>
    <comment ref="A32" authorId="0" shapeId="0" xr:uid="{00000000-0006-0000-0800-000005000000}">
      <text>
        <r>
          <rPr>
            <b/>
            <sz val="9"/>
            <color indexed="81"/>
            <rFont val="MS P ゴシック"/>
            <family val="3"/>
            <charset val="128"/>
          </rPr>
          <t>確定申告書（収支内訳書）または決算書の雇人費に経費が計上されている場合，必ず記載してください。</t>
        </r>
      </text>
    </comment>
    <comment ref="A40" authorId="0" shapeId="0" xr:uid="{00000000-0006-0000-0800-000006000000}">
      <text>
        <r>
          <rPr>
            <b/>
            <sz val="9"/>
            <color indexed="81"/>
            <rFont val="MS P ゴシック"/>
            <family val="3"/>
            <charset val="128"/>
          </rPr>
          <t>今回の買入面積を漏れなく記載してください。</t>
        </r>
      </text>
    </comment>
    <comment ref="F44" authorId="0" shapeId="0" xr:uid="{00000000-0006-0000-0800-000008000000}">
      <text>
        <r>
          <rPr>
            <b/>
            <sz val="9"/>
            <color indexed="81"/>
            <rFont val="MS P ゴシック"/>
            <family val="3"/>
            <charset val="128"/>
          </rPr>
          <t>資本装備の主なものを記載してください。</t>
        </r>
      </text>
    </comment>
    <comment ref="I49" authorId="0" shapeId="0" xr:uid="{00000000-0006-0000-0800-000009000000}">
      <text>
        <r>
          <rPr>
            <b/>
            <sz val="9"/>
            <color indexed="81"/>
            <rFont val="MS P ゴシック"/>
            <family val="3"/>
            <charset val="128"/>
          </rPr>
          <t>現実的な目標を記載してください。
農地購入によって，経営拡大や改善が図られるものと思いますので，現況より増加していることが望ましいです。</t>
        </r>
      </text>
    </comment>
    <comment ref="B53" authorId="0" shapeId="0" xr:uid="{00000000-0006-0000-0800-00000A000000}">
      <text>
        <r>
          <rPr>
            <b/>
            <sz val="9"/>
            <color indexed="81"/>
            <rFont val="MS P ゴシック"/>
            <family val="3"/>
            <charset val="128"/>
          </rPr>
          <t>サトウキビ交付金などの作物の経営に関する補助金がある場合，経営作目に補助金内容，収入に補助金額を記載してください。
年金や他事業所得，作業受託料，輸送コスト支援等の農外所得は「農外所得⑤」に記載してください。</t>
        </r>
      </text>
    </comment>
    <comment ref="D61" authorId="0" shapeId="0" xr:uid="{00000000-0006-0000-0800-00000B000000}">
      <text>
        <r>
          <rPr>
            <b/>
            <sz val="9"/>
            <color indexed="81"/>
            <rFont val="MS P ゴシック"/>
            <family val="3"/>
            <charset val="128"/>
          </rPr>
          <t>作付け面積の合計が５　農用地等の集積の現況等（㎡）の面積合計と整合性が取れているか確認をお願いします。
（ヤミで耕作している場合もあると思うので，合わない場合もあります）</t>
        </r>
      </text>
    </comment>
    <comment ref="I63" authorId="0" shapeId="0" xr:uid="{00000000-0006-0000-0800-00000C000000}">
      <text>
        <r>
          <rPr>
            <b/>
            <sz val="9"/>
            <color indexed="81"/>
            <rFont val="MS P ゴシック"/>
            <family val="3"/>
            <charset val="128"/>
          </rPr>
          <t>備考は，詳細に記載ください。</t>
        </r>
      </text>
    </comment>
    <comment ref="B67" authorId="0" shapeId="0" xr:uid="{00000000-0006-0000-0800-00000D000000}">
      <text>
        <r>
          <rPr>
            <b/>
            <sz val="9"/>
            <color indexed="81"/>
            <rFont val="MS P ゴシック"/>
            <family val="3"/>
            <charset val="128"/>
          </rPr>
          <t>項目は，必要に応じて変更して構いません。
（ただし，減価償却費だけはずらさないでください）</t>
        </r>
      </text>
    </comment>
    <comment ref="B68" authorId="0" shapeId="0" xr:uid="{00000000-0006-0000-0800-00000E000000}">
      <text>
        <r>
          <rPr>
            <b/>
            <sz val="9"/>
            <color indexed="81"/>
            <rFont val="MS P ゴシック"/>
            <family val="3"/>
            <charset val="128"/>
          </rPr>
          <t>雇用労賃は，常時・臨時の雇用者の費用を入れる（家族は「家計費」へ）</t>
        </r>
      </text>
    </comment>
    <comment ref="A72" authorId="0" shapeId="0" xr:uid="{00000000-0006-0000-0800-00000F000000}">
      <text>
        <r>
          <rPr>
            <b/>
            <sz val="9"/>
            <color indexed="81"/>
            <rFont val="MS P ゴシック"/>
            <family val="3"/>
            <charset val="128"/>
          </rPr>
          <t>農業所得が赤字または少ない場合は，確認事項一覧に理由を記載してください。</t>
        </r>
      </text>
    </comment>
    <comment ref="A73" authorId="0" shapeId="0" xr:uid="{00000000-0006-0000-0800-000010000000}">
      <text>
        <r>
          <rPr>
            <b/>
            <sz val="9"/>
            <color indexed="81"/>
            <rFont val="MS P ゴシック"/>
            <family val="3"/>
            <charset val="128"/>
          </rPr>
          <t>年金や他事業所得，作業受託料，輸送コスト支援等の農外所得がある場合は，金額を記載し，
備考に内容を記載してください。</t>
        </r>
      </text>
    </comment>
    <comment ref="A74" authorId="0" shapeId="0" xr:uid="{00000000-0006-0000-0800-000011000000}">
      <text>
        <r>
          <rPr>
            <b/>
            <sz val="9"/>
            <color indexed="81"/>
            <rFont val="MS P ゴシック"/>
            <family val="3"/>
            <charset val="128"/>
          </rPr>
          <t>⑥の租税公課については，確定申告後に発生する所得税，消費税，国民健康保険料を記載し，
農業経費内の租税公課は支出部門に記載してください。</t>
        </r>
      </text>
    </comment>
    <comment ref="A75" authorId="0" shapeId="0" xr:uid="{00000000-0006-0000-0800-000012000000}">
      <text>
        <r>
          <rPr>
            <b/>
            <sz val="9"/>
            <color indexed="81"/>
            <rFont val="MS P ゴシック"/>
            <family val="3"/>
            <charset val="128"/>
          </rPr>
          <t>家族分の家計費を記載してください。（雇用労賃は含めないでください。）</t>
        </r>
      </text>
    </comment>
    <comment ref="E78" authorId="0" shapeId="0" xr:uid="{00000000-0006-0000-0800-000013000000}">
      <text>
        <r>
          <rPr>
            <b/>
            <sz val="9"/>
            <color indexed="81"/>
            <rFont val="MS P ゴシック"/>
            <family val="3"/>
            <charset val="128"/>
          </rPr>
          <t>農業関連以外の借入資金（住宅ローンなど）も記載してください。</t>
        </r>
      </text>
    </comment>
    <comment ref="A81" authorId="0" shapeId="0" xr:uid="{00000000-0006-0000-0800-000014000000}">
      <text>
        <r>
          <rPr>
            <sz val="12"/>
            <color indexed="81"/>
            <rFont val="ＭＳ Ｐゴシック"/>
            <family val="3"/>
            <charset val="128"/>
          </rPr>
          <t>借入金がない場合は「なし」と記入してください。</t>
        </r>
      </text>
    </comment>
    <comment ref="F90" authorId="0" shapeId="0" xr:uid="{00000000-0006-0000-0800-000015000000}">
      <text>
        <r>
          <rPr>
            <b/>
            <sz val="9"/>
            <color indexed="81"/>
            <rFont val="MS P ゴシック"/>
            <family val="3"/>
            <charset val="128"/>
          </rPr>
          <t>保有期間６か月の農地代金上乗せ分込みの金額を自動計算しています。
必要に応じて修正してください。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 authorId="0" shapeId="0" xr:uid="{BE16E94C-DD84-4796-B809-0157581B48B3}">
      <text>
        <r>
          <rPr>
            <b/>
            <sz val="16"/>
            <color indexed="81"/>
            <rFont val="ＭＳ Ｐゴシック"/>
            <family val="3"/>
            <charset val="128"/>
          </rPr>
          <t>実印の押印をお願い致します。</t>
        </r>
      </text>
    </comment>
    <comment ref="L5" authorId="0" shapeId="0" xr:uid="{0262C01C-F574-484B-B2D3-37A25EC8C0E6}">
      <text>
        <r>
          <rPr>
            <b/>
            <sz val="16"/>
            <color indexed="81"/>
            <rFont val="ＭＳ Ｐゴシック"/>
            <family val="3"/>
            <charset val="128"/>
          </rPr>
          <t>実印の押印をお願い致します。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 authorId="0" shapeId="0" xr:uid="{24D4542F-D892-4D4C-9006-C7923AFEE153}">
      <text>
        <r>
          <rPr>
            <sz val="14"/>
            <color indexed="81"/>
            <rFont val="ＭＳ Ｐゴシック"/>
            <family val="3"/>
            <charset val="128"/>
          </rPr>
          <t>実印の押印をお願いします。</t>
        </r>
      </text>
    </comment>
    <comment ref="E5" authorId="0" shapeId="0" xr:uid="{199E62E6-D33A-42FC-9AE2-E66676643449}">
      <text>
        <r>
          <rPr>
            <sz val="12"/>
            <color indexed="81"/>
            <rFont val="ＭＳ Ｐゴシック"/>
            <family val="3"/>
            <charset val="128"/>
          </rPr>
          <t>例）12/1などと入力すると自動的に表示されます。</t>
        </r>
      </text>
    </comment>
    <comment ref="D46" authorId="0" shapeId="0" xr:uid="{C8616977-5215-41EA-B5B1-19E9591E2088}">
      <text>
        <r>
          <rPr>
            <sz val="14"/>
            <color indexed="81"/>
            <rFont val="ＭＳ Ｐゴシック"/>
            <family val="3"/>
            <charset val="128"/>
          </rPr>
          <t>※日付は当公社で記入します。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29" authorId="0" shapeId="0" xr:uid="{E02A781B-082D-40AF-AA1D-9FE43740D4EB}">
      <text>
        <r>
          <rPr>
            <sz val="11"/>
            <color indexed="81"/>
            <rFont val="ＭＳ Ｐゴシック"/>
            <family val="3"/>
            <charset val="128"/>
          </rPr>
          <t>当公社で記入します。</t>
        </r>
      </text>
    </comment>
    <comment ref="A37" authorId="0" shapeId="0" xr:uid="{300D5355-448D-4174-91C9-E676ABF3709A}">
      <text>
        <r>
          <rPr>
            <sz val="10"/>
            <color indexed="81"/>
            <rFont val="ＭＳ Ｐゴシック"/>
            <family val="3"/>
            <charset val="128"/>
          </rPr>
          <t>請求者の預金口座に合わせて，「銀行」・「支店」を書き換えてください。
各項目は漏れのないよう正確にご記入ください。
通帳の写しも添付をお願いいたします。</t>
        </r>
      </text>
    </comment>
  </commentList>
</comments>
</file>

<file path=xl/sharedStrings.xml><?xml version="1.0" encoding="utf-8"?>
<sst xmlns="http://schemas.openxmlformats.org/spreadsheetml/2006/main" count="808" uniqueCount="598">
  <si>
    <t>（単位：㎡・円）</t>
  </si>
  <si>
    <t>大字</t>
  </si>
  <si>
    <t>字</t>
  </si>
  <si>
    <t>地番</t>
  </si>
  <si>
    <t>地目</t>
    <rPh sb="0" eb="2">
      <t>チモク</t>
    </rPh>
    <phoneticPr fontId="3"/>
  </si>
  <si>
    <t>現況</t>
    <phoneticPr fontId="3"/>
  </si>
  <si>
    <t>10a当たり</t>
    <phoneticPr fontId="3"/>
  </si>
  <si>
    <t>斡　旋　す　る　土　地　の　表　示</t>
    <rPh sb="0" eb="1">
      <t>ワチ</t>
    </rPh>
    <rPh sb="2" eb="3">
      <t>メグ</t>
    </rPh>
    <phoneticPr fontId="3"/>
  </si>
  <si>
    <t>斡　旋　価　格</t>
    <rPh sb="0" eb="1">
      <t>ワチ</t>
    </rPh>
    <rPh sb="2" eb="3">
      <t>メグ</t>
    </rPh>
    <phoneticPr fontId="3"/>
  </si>
  <si>
    <t>公　　社　　買　　入　　斡　　旋　　筆　　明　　細</t>
    <rPh sb="0" eb="1">
      <t>オオヤケ</t>
    </rPh>
    <rPh sb="3" eb="4">
      <t>シャ</t>
    </rPh>
    <rPh sb="6" eb="7">
      <t>バイ</t>
    </rPh>
    <rPh sb="9" eb="10">
      <t>イ</t>
    </rPh>
    <rPh sb="12" eb="13">
      <t>ワチ</t>
    </rPh>
    <phoneticPr fontId="3"/>
  </si>
  <si>
    <t>合計</t>
    <rPh sb="0" eb="2">
      <t>ゴウケイ</t>
    </rPh>
    <phoneticPr fontId="3"/>
  </si>
  <si>
    <t>（記載注意）</t>
    <rPh sb="1" eb="3">
      <t>キサイ</t>
    </rPh>
    <rPh sb="3" eb="5">
      <t>チュウイ</t>
    </rPh>
    <phoneticPr fontId="3"/>
  </si>
  <si>
    <t>備　　考</t>
    <rPh sb="0" eb="1">
      <t>ビ</t>
    </rPh>
    <rPh sb="3" eb="4">
      <t>コウ</t>
    </rPh>
    <phoneticPr fontId="3"/>
  </si>
  <si>
    <t>住　　所</t>
    <phoneticPr fontId="3"/>
  </si>
  <si>
    <t>氏　　名</t>
    <phoneticPr fontId="3"/>
  </si>
  <si>
    <t>金　額</t>
    <phoneticPr fontId="3"/>
  </si>
  <si>
    <t>面　積</t>
    <phoneticPr fontId="3"/>
  </si>
  <si>
    <t>大字</t>
    <rPh sb="0" eb="2">
      <t>オオアザ</t>
    </rPh>
    <phoneticPr fontId="3"/>
  </si>
  <si>
    <t>字</t>
    <rPh sb="0" eb="1">
      <t>アザ</t>
    </rPh>
    <phoneticPr fontId="3"/>
  </si>
  <si>
    <t>平成　　年　　月　　日</t>
  </si>
  <si>
    <t>鹿児島市名山町４番３号</t>
  </si>
  <si>
    <t>記</t>
  </si>
  <si>
    <t>地目</t>
  </si>
  <si>
    <t>地積　㎡</t>
  </si>
  <si>
    <t>買入年月日</t>
  </si>
  <si>
    <t>　　　　上記のとおり相違ないことを証明します。</t>
  </si>
  <si>
    <t>住　所　</t>
  </si>
  <si>
    <t>名　称　</t>
  </si>
  <si>
    <t>代表者　</t>
  </si>
  <si>
    <t>土　地　等　の　所　在</t>
    <phoneticPr fontId="3"/>
  </si>
  <si>
    <t>氏名　</t>
    <phoneticPr fontId="3"/>
  </si>
  <si>
    <t>住所　</t>
    <phoneticPr fontId="3"/>
  </si>
  <si>
    <t>農地売買等事業に係る買入協議により土地等を</t>
    <phoneticPr fontId="3"/>
  </si>
  <si>
    <t>　租税特別措置法第34条の２第２項（第65条の４第１項）の規定に基づく土地等を</t>
    <phoneticPr fontId="3"/>
  </si>
  <si>
    <t>近　傍　類　似　地　の　表　示</t>
    <rPh sb="0" eb="1">
      <t>コン</t>
    </rPh>
    <rPh sb="2" eb="3">
      <t>ハタ</t>
    </rPh>
    <rPh sb="4" eb="5">
      <t>タグイ</t>
    </rPh>
    <rPh sb="6" eb="7">
      <t>ニ</t>
    </rPh>
    <rPh sb="8" eb="9">
      <t>チ</t>
    </rPh>
    <phoneticPr fontId="3"/>
  </si>
  <si>
    <t>総額</t>
    <rPh sb="0" eb="2">
      <t>ソウガク</t>
    </rPh>
    <phoneticPr fontId="3"/>
  </si>
  <si>
    <t>備考</t>
    <rPh sb="0" eb="2">
      <t>ビコウ</t>
    </rPh>
    <phoneticPr fontId="3"/>
  </si>
  <si>
    <t>１　斡旋する農用地等の表示</t>
    <rPh sb="2" eb="4">
      <t>アッセン</t>
    </rPh>
    <phoneticPr fontId="3"/>
  </si>
  <si>
    <t>２　斡旋する農用地等の近傍類似地の売買事例</t>
    <rPh sb="2" eb="4">
      <t>アッセン</t>
    </rPh>
    <rPh sb="6" eb="9">
      <t>ノウヨウチ</t>
    </rPh>
    <rPh sb="9" eb="10">
      <t>トウ</t>
    </rPh>
    <rPh sb="11" eb="13">
      <t>キンボウ</t>
    </rPh>
    <rPh sb="13" eb="15">
      <t>ルイジ</t>
    </rPh>
    <rPh sb="15" eb="16">
      <t>チ</t>
    </rPh>
    <rPh sb="17" eb="19">
      <t>バイバイ</t>
    </rPh>
    <rPh sb="19" eb="21">
      <t>ジレイ</t>
    </rPh>
    <phoneticPr fontId="3"/>
  </si>
  <si>
    <t>土地改良事業等による基盤整備</t>
    <rPh sb="0" eb="2">
      <t>トチ</t>
    </rPh>
    <rPh sb="2" eb="4">
      <t>カイリョウ</t>
    </rPh>
    <rPh sb="4" eb="6">
      <t>ジギョウ</t>
    </rPh>
    <rPh sb="6" eb="7">
      <t>トウ</t>
    </rPh>
    <rPh sb="10" eb="12">
      <t>キバン</t>
    </rPh>
    <rPh sb="12" eb="14">
      <t>セイビ</t>
    </rPh>
    <phoneticPr fontId="3"/>
  </si>
  <si>
    <t>土地改良事業負担金残</t>
    <rPh sb="0" eb="2">
      <t>トチ</t>
    </rPh>
    <rPh sb="2" eb="4">
      <t>カイリョウ</t>
    </rPh>
    <rPh sb="4" eb="5">
      <t>ゴト</t>
    </rPh>
    <rPh sb="5" eb="6">
      <t>ギョウ</t>
    </rPh>
    <rPh sb="6" eb="9">
      <t>フタンキン</t>
    </rPh>
    <rPh sb="9" eb="10">
      <t>ザン</t>
    </rPh>
    <phoneticPr fontId="3"/>
  </si>
  <si>
    <t>有無</t>
    <rPh sb="0" eb="1">
      <t>ユウ</t>
    </rPh>
    <rPh sb="1" eb="2">
      <t>ム</t>
    </rPh>
    <phoneticPr fontId="3"/>
  </si>
  <si>
    <t>農用地区域　</t>
    <rPh sb="0" eb="3">
      <t>ノウヨウチ</t>
    </rPh>
    <rPh sb="3" eb="5">
      <t>クイキ</t>
    </rPh>
    <phoneticPr fontId="3"/>
  </si>
  <si>
    <t>申込者</t>
    <rPh sb="0" eb="3">
      <t>モウシコミシャ</t>
    </rPh>
    <phoneticPr fontId="3"/>
  </si>
  <si>
    <t>(氏名)</t>
    <rPh sb="1" eb="3">
      <t>シメイ</t>
    </rPh>
    <phoneticPr fontId="3"/>
  </si>
  <si>
    <t>後継者</t>
    <rPh sb="0" eb="3">
      <t>コウケイシャ</t>
    </rPh>
    <phoneticPr fontId="3"/>
  </si>
  <si>
    <t>印</t>
    <rPh sb="0" eb="1">
      <t>イン</t>
    </rPh>
    <phoneticPr fontId="3"/>
  </si>
  <si>
    <t>氏名</t>
    <rPh sb="0" eb="2">
      <t>シメイ</t>
    </rPh>
    <phoneticPr fontId="3"/>
  </si>
  <si>
    <t>年齢</t>
    <rPh sb="0" eb="2">
      <t>ネンレイ</t>
    </rPh>
    <phoneticPr fontId="3"/>
  </si>
  <si>
    <t>農業経　験年数</t>
    <rPh sb="0" eb="2">
      <t>ノウギョウ</t>
    </rPh>
    <rPh sb="2" eb="3">
      <t>キョウ</t>
    </rPh>
    <rPh sb="4" eb="5">
      <t>シルシ</t>
    </rPh>
    <rPh sb="5" eb="7">
      <t>ネンスウ</t>
    </rPh>
    <phoneticPr fontId="3"/>
  </si>
  <si>
    <t>農業従事日数</t>
    <rPh sb="0" eb="2">
      <t>ノウギョウ</t>
    </rPh>
    <rPh sb="2" eb="4">
      <t>ジュウジ</t>
    </rPh>
    <rPh sb="4" eb="6">
      <t>ニッスウ</t>
    </rPh>
    <phoneticPr fontId="3"/>
  </si>
  <si>
    <t>目標（５年後）</t>
    <rPh sb="0" eb="2">
      <t>モクヒョウ</t>
    </rPh>
    <rPh sb="4" eb="6">
      <t>ネンゴ</t>
    </rPh>
    <phoneticPr fontId="3"/>
  </si>
  <si>
    <r>
      <t>後継者</t>
    </r>
    <r>
      <rPr>
        <sz val="10"/>
        <rFont val="ＭＳ 明朝"/>
        <family val="1"/>
        <charset val="128"/>
      </rPr>
      <t>（該当者に○）</t>
    </r>
    <rPh sb="0" eb="3">
      <t>コウケイシャ</t>
    </rPh>
    <rPh sb="4" eb="6">
      <t>ガイトウ</t>
    </rPh>
    <rPh sb="6" eb="7">
      <t>シャ</t>
    </rPh>
    <phoneticPr fontId="3"/>
  </si>
  <si>
    <t>現　　　　況</t>
    <rPh sb="0" eb="1">
      <t>ウツツ</t>
    </rPh>
    <rPh sb="5" eb="6">
      <t>イワン</t>
    </rPh>
    <phoneticPr fontId="3"/>
  </si>
  <si>
    <t>経営作目</t>
    <rPh sb="0" eb="2">
      <t>ケイエイ</t>
    </rPh>
    <rPh sb="2" eb="4">
      <t>サクモク</t>
    </rPh>
    <phoneticPr fontId="3"/>
  </si>
  <si>
    <t>計</t>
    <rPh sb="0" eb="1">
      <t>ケイ</t>
    </rPh>
    <phoneticPr fontId="3"/>
  </si>
  <si>
    <t>常時</t>
    <rPh sb="0" eb="2">
      <t>ジョウジ</t>
    </rPh>
    <phoneticPr fontId="3"/>
  </si>
  <si>
    <t>臨時</t>
    <rPh sb="0" eb="2">
      <t>リンジ</t>
    </rPh>
    <phoneticPr fontId="3"/>
  </si>
  <si>
    <t>雇用</t>
    <rPh sb="0" eb="2">
      <t>コヨウ</t>
    </rPh>
    <phoneticPr fontId="3"/>
  </si>
  <si>
    <t>借入資金名</t>
    <rPh sb="0" eb="2">
      <t>カリイレ</t>
    </rPh>
    <rPh sb="2" eb="4">
      <t>シキン</t>
    </rPh>
    <rPh sb="4" eb="5">
      <t>メイ</t>
    </rPh>
    <phoneticPr fontId="3"/>
  </si>
  <si>
    <t>借入　年度</t>
    <rPh sb="0" eb="2">
      <t>カリイレ</t>
    </rPh>
    <rPh sb="3" eb="5">
      <t>ネンド</t>
    </rPh>
    <phoneticPr fontId="3"/>
  </si>
  <si>
    <t>借入先</t>
    <rPh sb="0" eb="3">
      <t>カリイレサキ</t>
    </rPh>
    <phoneticPr fontId="3"/>
  </si>
  <si>
    <t>借入残高</t>
    <rPh sb="0" eb="2">
      <t>カリイレ</t>
    </rPh>
    <rPh sb="2" eb="4">
      <t>ザンダカ</t>
    </rPh>
    <phoneticPr fontId="3"/>
  </si>
  <si>
    <t>借入金額</t>
    <rPh sb="0" eb="2">
      <t>カリイレ</t>
    </rPh>
    <rPh sb="2" eb="4">
      <t>キンガク</t>
    </rPh>
    <phoneticPr fontId="3"/>
  </si>
  <si>
    <t>年償　還額</t>
    <rPh sb="0" eb="1">
      <t>トシ</t>
    </rPh>
    <rPh sb="1" eb="2">
      <t>ツグナ</t>
    </rPh>
    <rPh sb="3" eb="4">
      <t>メグ</t>
    </rPh>
    <rPh sb="4" eb="5">
      <t>ガク</t>
    </rPh>
    <phoneticPr fontId="3"/>
  </si>
  <si>
    <t>償還　期限　年度</t>
    <rPh sb="0" eb="2">
      <t>ショウカン</t>
    </rPh>
    <rPh sb="3" eb="5">
      <t>キゲン</t>
    </rPh>
    <rPh sb="6" eb="8">
      <t>ネンド</t>
    </rPh>
    <phoneticPr fontId="3"/>
  </si>
  <si>
    <t>抵当権･賃借権等の権利設定</t>
    <rPh sb="0" eb="8">
      <t>テイトウケンナド</t>
    </rPh>
    <rPh sb="9" eb="11">
      <t>ケンリ</t>
    </rPh>
    <rPh sb="11" eb="13">
      <t>セッテイ</t>
    </rPh>
    <phoneticPr fontId="3"/>
  </si>
  <si>
    <t>種　類</t>
    <rPh sb="0" eb="3">
      <t>シュルイ</t>
    </rPh>
    <phoneticPr fontId="3"/>
  </si>
  <si>
    <t>数 量</t>
    <rPh sb="0" eb="3">
      <t>スウリョウ</t>
    </rPh>
    <phoneticPr fontId="3"/>
  </si>
  <si>
    <t>経営計画書</t>
  </si>
  <si>
    <t>譲渡した場合の譲渡所得の特別控除の適用を受けるため、下記の土地等は、貴公社</t>
    <rPh sb="17" eb="19">
      <t>テキヨウ</t>
    </rPh>
    <phoneticPr fontId="3"/>
  </si>
  <si>
    <t>借入資金名又は自己資金</t>
    <rPh sb="0" eb="2">
      <t>カリイレ</t>
    </rPh>
    <rPh sb="2" eb="4">
      <t>シキン</t>
    </rPh>
    <rPh sb="4" eb="5">
      <t>メイ</t>
    </rPh>
    <rPh sb="5" eb="6">
      <t>マタ</t>
    </rPh>
    <rPh sb="7" eb="9">
      <t>ジコ</t>
    </rPh>
    <rPh sb="9" eb="11">
      <t>シキン</t>
    </rPh>
    <phoneticPr fontId="3"/>
  </si>
  <si>
    <t>(住所)</t>
    <phoneticPr fontId="3"/>
  </si>
  <si>
    <t>(住所)</t>
    <phoneticPr fontId="3"/>
  </si>
  <si>
    <t>１人当日数(　　 )×人数(  　)</t>
    <rPh sb="1" eb="2">
      <t>ニン</t>
    </rPh>
    <rPh sb="2" eb="3">
      <t>トウ</t>
    </rPh>
    <rPh sb="3" eb="5">
      <t>ニッスウ</t>
    </rPh>
    <rPh sb="11" eb="13">
      <t>ニンズウ</t>
    </rPh>
    <phoneticPr fontId="3"/>
  </si>
  <si>
    <t>総生産量  (kg)</t>
    <rPh sb="0" eb="1">
      <t>ソウ</t>
    </rPh>
    <rPh sb="1" eb="4">
      <t>セイサンリョウ</t>
    </rPh>
    <phoneticPr fontId="3"/>
  </si>
  <si>
    <t>10a当たり金額</t>
    <rPh sb="6" eb="8">
      <t>キンガク</t>
    </rPh>
    <phoneticPr fontId="3"/>
  </si>
  <si>
    <t>　　②　近傍に売買事例がない場合は隣接する字・大字等範囲を拡大して事例を記入すること。</t>
    <rPh sb="25" eb="26">
      <t>トウ</t>
    </rPh>
    <rPh sb="26" eb="28">
      <t>ハンイ</t>
    </rPh>
    <rPh sb="29" eb="31">
      <t>カクダイ</t>
    </rPh>
    <rPh sb="33" eb="35">
      <t>ジレイ</t>
    </rPh>
    <rPh sb="36" eb="38">
      <t>キニュウ</t>
    </rPh>
    <phoneticPr fontId="3"/>
  </si>
  <si>
    <t>１　事業参加申込者について</t>
    <rPh sb="2" eb="4">
      <t>ジギョウ</t>
    </rPh>
    <rPh sb="4" eb="6">
      <t>サンカ</t>
    </rPh>
    <rPh sb="6" eb="9">
      <t>モウシコミシャ</t>
    </rPh>
    <phoneticPr fontId="3"/>
  </si>
  <si>
    <t>　・認 定 年 月 日</t>
    <rPh sb="2" eb="3">
      <t>シノブ</t>
    </rPh>
    <rPh sb="4" eb="5">
      <t>サダム</t>
    </rPh>
    <rPh sb="6" eb="7">
      <t>トシ</t>
    </rPh>
    <rPh sb="8" eb="9">
      <t>ツキ</t>
    </rPh>
    <rPh sb="10" eb="11">
      <t>ヒ</t>
    </rPh>
    <phoneticPr fontId="3"/>
  </si>
  <si>
    <t>　・認 定 番 号</t>
    <rPh sb="2" eb="3">
      <t>シノブ</t>
    </rPh>
    <rPh sb="4" eb="5">
      <t>サダム</t>
    </rPh>
    <rPh sb="6" eb="7">
      <t>バン</t>
    </rPh>
    <rPh sb="8" eb="9">
      <t>ゴウ</t>
    </rPh>
    <phoneticPr fontId="3"/>
  </si>
  <si>
    <t>３　今後の経営発展・経営改善の方向等の概要</t>
    <rPh sb="2" eb="4">
      <t>コンゴ</t>
    </rPh>
    <rPh sb="5" eb="7">
      <t>ケイエイ</t>
    </rPh>
    <rPh sb="7" eb="9">
      <t>ハッテン</t>
    </rPh>
    <rPh sb="10" eb="12">
      <t>ケイエイ</t>
    </rPh>
    <rPh sb="12" eb="14">
      <t>カイゼン</t>
    </rPh>
    <rPh sb="15" eb="17">
      <t>ホウコウ</t>
    </rPh>
    <rPh sb="17" eb="18">
      <t>トウ</t>
    </rPh>
    <rPh sb="19" eb="21">
      <t>ガイヨウ</t>
    </rPh>
    <phoneticPr fontId="3"/>
  </si>
  <si>
    <t>買受予定</t>
    <rPh sb="0" eb="2">
      <t>カイウケ</t>
    </rPh>
    <rPh sb="2" eb="4">
      <t>ヨテイ</t>
    </rPh>
    <phoneticPr fontId="3"/>
  </si>
  <si>
    <t>金　額</t>
    <rPh sb="0" eb="1">
      <t>キン</t>
    </rPh>
    <rPh sb="2" eb="3">
      <t>ガク</t>
    </rPh>
    <phoneticPr fontId="3"/>
  </si>
  <si>
    <t>借入申請先</t>
    <rPh sb="0" eb="2">
      <t>カリイレ</t>
    </rPh>
    <rPh sb="2" eb="4">
      <t>シンセイ</t>
    </rPh>
    <rPh sb="4" eb="5">
      <t>サキ</t>
    </rPh>
    <phoneticPr fontId="3"/>
  </si>
  <si>
    <t>借入申請</t>
    <rPh sb="0" eb="2">
      <t>カリイレ</t>
    </rPh>
    <rPh sb="2" eb="4">
      <t>シンセイ</t>
    </rPh>
    <phoneticPr fontId="3"/>
  </si>
  <si>
    <r>
      <t>買い入れた旨の証明願</t>
    </r>
    <r>
      <rPr>
        <b/>
        <sz val="18"/>
        <color indexed="10"/>
        <rFont val="ＭＳ 明朝"/>
        <family val="1"/>
        <charset val="128"/>
      </rPr>
      <t>（買入協議制度による）</t>
    </r>
    <phoneticPr fontId="3"/>
  </si>
  <si>
    <t>農　地　の　明　細</t>
  </si>
  <si>
    <t>登記地目</t>
  </si>
  <si>
    <t>現況地目</t>
  </si>
  <si>
    <t>住所</t>
  </si>
  <si>
    <t>氏名</t>
  </si>
  <si>
    <t>年齢</t>
  </si>
  <si>
    <t>認定</t>
  </si>
  <si>
    <t>後継者</t>
  </si>
  <si>
    <t>合計</t>
  </si>
  <si>
    <t>○認定農業者・法人共通</t>
    <rPh sb="1" eb="3">
      <t>ニンテイ</t>
    </rPh>
    <rPh sb="3" eb="6">
      <t>ノウギョウシャ</t>
    </rPh>
    <rPh sb="7" eb="9">
      <t>ホウジン</t>
    </rPh>
    <rPh sb="9" eb="11">
      <t>キョウツウ</t>
    </rPh>
    <phoneticPr fontId="3"/>
  </si>
  <si>
    <t>４　家族及び農業労働力（法人の概要）</t>
    <rPh sb="2" eb="4">
      <t>カゾク</t>
    </rPh>
    <rPh sb="4" eb="5">
      <t>オヨ</t>
    </rPh>
    <rPh sb="6" eb="8">
      <t>ノウギョウ</t>
    </rPh>
    <rPh sb="8" eb="11">
      <t>ロウドウリョク</t>
    </rPh>
    <rPh sb="12" eb="14">
      <t>ホウジン</t>
    </rPh>
    <rPh sb="15" eb="17">
      <t>ガイヨウ</t>
    </rPh>
    <phoneticPr fontId="3"/>
  </si>
  <si>
    <t>続柄(構成員)</t>
    <rPh sb="0" eb="2">
      <t>ツヅキガラ</t>
    </rPh>
    <rPh sb="3" eb="6">
      <t>コウセイイン</t>
    </rPh>
    <phoneticPr fontId="3"/>
  </si>
  <si>
    <t>殿</t>
  </si>
  <si>
    <t>殿</t>
    <rPh sb="0" eb="1">
      <t>ドノ</t>
    </rPh>
    <phoneticPr fontId="3"/>
  </si>
  <si>
    <t>理事長</t>
    <rPh sb="0" eb="3">
      <t>リ</t>
    </rPh>
    <phoneticPr fontId="3"/>
  </si>
  <si>
    <t>市町村名</t>
    <rPh sb="0" eb="3">
      <t>シチョウソン</t>
    </rPh>
    <rPh sb="3" eb="4">
      <t>メイ</t>
    </rPh>
    <phoneticPr fontId="3"/>
  </si>
  <si>
    <t>会長名</t>
    <rPh sb="0" eb="3">
      <t>カイチョウメイ</t>
    </rPh>
    <phoneticPr fontId="3"/>
  </si>
  <si>
    <t>　農地第　　　号</t>
    <rPh sb="1" eb="2">
      <t>ノウ</t>
    </rPh>
    <rPh sb="2" eb="3">
      <t>チ</t>
    </rPh>
    <rPh sb="3" eb="4">
      <t>ダイ</t>
    </rPh>
    <phoneticPr fontId="3"/>
  </si>
  <si>
    <t>市町村長名</t>
    <rPh sb="0" eb="2">
      <t>シチョウ</t>
    </rPh>
    <rPh sb="2" eb="5">
      <t>ソンチョウメイ</t>
    </rPh>
    <phoneticPr fontId="3"/>
  </si>
  <si>
    <t>畑</t>
    <rPh sb="0" eb="1">
      <t>ハタ</t>
    </rPh>
    <phoneticPr fontId="3"/>
  </si>
  <si>
    <t>利用目的</t>
    <rPh sb="0" eb="2">
      <t>リヨウ</t>
    </rPh>
    <rPh sb="2" eb="4">
      <t>モクテキ</t>
    </rPh>
    <phoneticPr fontId="3"/>
  </si>
  <si>
    <t>普通畑</t>
    <rPh sb="0" eb="2">
      <t>フツウ</t>
    </rPh>
    <rPh sb="2" eb="3">
      <t>ハタ</t>
    </rPh>
    <phoneticPr fontId="3"/>
  </si>
  <si>
    <t>飼料畑</t>
    <rPh sb="0" eb="2">
      <t>シリョウ</t>
    </rPh>
    <rPh sb="2" eb="3">
      <t>ハタ</t>
    </rPh>
    <phoneticPr fontId="3"/>
  </si>
  <si>
    <t>樹園地</t>
    <rPh sb="0" eb="1">
      <t>ジュ</t>
    </rPh>
    <rPh sb="1" eb="3">
      <t>エンチ</t>
    </rPh>
    <phoneticPr fontId="3"/>
  </si>
  <si>
    <t>水田</t>
    <rPh sb="0" eb="2">
      <t>スイデン</t>
    </rPh>
    <phoneticPr fontId="3"/>
  </si>
  <si>
    <t>田</t>
    <rPh sb="0" eb="1">
      <t>タ</t>
    </rPh>
    <phoneticPr fontId="3"/>
  </si>
  <si>
    <t>山林</t>
    <rPh sb="0" eb="2">
      <t>サンリン</t>
    </rPh>
    <phoneticPr fontId="3"/>
  </si>
  <si>
    <t>雑種地</t>
    <rPh sb="0" eb="2">
      <t>ザッシュ</t>
    </rPh>
    <rPh sb="2" eb="3">
      <t>チ</t>
    </rPh>
    <phoneticPr fontId="3"/>
  </si>
  <si>
    <t>牧場</t>
    <rPh sb="0" eb="2">
      <t>ボクジョウ</t>
    </rPh>
    <phoneticPr fontId="3"/>
  </si>
  <si>
    <t>公衆用道路</t>
    <rPh sb="0" eb="3">
      <t>コウシュウヨウ</t>
    </rPh>
    <rPh sb="3" eb="5">
      <t>ドウロ</t>
    </rPh>
    <phoneticPr fontId="3"/>
  </si>
  <si>
    <t>原野</t>
    <rPh sb="0" eb="2">
      <t>ゲンヤ</t>
    </rPh>
    <phoneticPr fontId="3"/>
  </si>
  <si>
    <t>認定・後継者</t>
    <rPh sb="0" eb="2">
      <t>ニンテイ</t>
    </rPh>
    <rPh sb="3" eb="6">
      <t>コウケイシャ</t>
    </rPh>
    <phoneticPr fontId="3"/>
  </si>
  <si>
    <t>　有・無</t>
    <rPh sb="1" eb="2">
      <t>ユウ</t>
    </rPh>
    <rPh sb="3" eb="4">
      <t>ム</t>
    </rPh>
    <phoneticPr fontId="3"/>
  </si>
  <si>
    <t>　有</t>
    <rPh sb="1" eb="2">
      <t>ユウ</t>
    </rPh>
    <phoneticPr fontId="3"/>
  </si>
  <si>
    <t>　無</t>
    <rPh sb="1" eb="2">
      <t>ム</t>
    </rPh>
    <phoneticPr fontId="3"/>
  </si>
  <si>
    <t>理 事 長</t>
    <rPh sb="0" eb="1">
      <t>リ</t>
    </rPh>
    <rPh sb="2" eb="3">
      <t>コト</t>
    </rPh>
    <rPh sb="4" eb="5">
      <t>チョウ</t>
    </rPh>
    <phoneticPr fontId="3"/>
  </si>
  <si>
    <t>備        考</t>
    <rPh sb="0" eb="1">
      <t>ソノオ</t>
    </rPh>
    <rPh sb="9" eb="10">
      <t>コウ</t>
    </rPh>
    <phoneticPr fontId="3"/>
  </si>
  <si>
    <t>(後継者の就農計画等)</t>
    <rPh sb="1" eb="4">
      <t>コウケイシャ</t>
    </rPh>
    <rPh sb="5" eb="7">
      <t>シュウノウ</t>
    </rPh>
    <rPh sb="7" eb="9">
      <t>ケイカク</t>
    </rPh>
    <rPh sb="9" eb="10">
      <t>トウ</t>
    </rPh>
    <phoneticPr fontId="3"/>
  </si>
  <si>
    <t>５　農用地等の集積の現況等（㎡）</t>
    <rPh sb="2" eb="5">
      <t>ノウヨウチ</t>
    </rPh>
    <rPh sb="5" eb="6">
      <t>トウ</t>
    </rPh>
    <rPh sb="7" eb="9">
      <t>シュウセキ</t>
    </rPh>
    <rPh sb="10" eb="12">
      <t>ゲンキョウ</t>
    </rPh>
    <rPh sb="12" eb="13">
      <t>トウ</t>
    </rPh>
    <phoneticPr fontId="3"/>
  </si>
  <si>
    <t>区分</t>
    <rPh sb="0" eb="2">
      <t>クブン</t>
    </rPh>
    <phoneticPr fontId="3"/>
  </si>
  <si>
    <t>施設用地</t>
    <rPh sb="0" eb="2">
      <t>シセツ</t>
    </rPh>
    <rPh sb="2" eb="4">
      <t>ヨウチ</t>
    </rPh>
    <phoneticPr fontId="3"/>
  </si>
  <si>
    <t>その他</t>
    <rPh sb="2" eb="3">
      <t>タ</t>
    </rPh>
    <phoneticPr fontId="3"/>
  </si>
  <si>
    <t>備　　　考</t>
    <rPh sb="0" eb="1">
      <t>ソナエ</t>
    </rPh>
    <rPh sb="4" eb="5">
      <t>コウ</t>
    </rPh>
    <phoneticPr fontId="3"/>
  </si>
  <si>
    <t>①　所　有　地</t>
    <rPh sb="2" eb="3">
      <t>ショ</t>
    </rPh>
    <rPh sb="4" eb="5">
      <t>アリ</t>
    </rPh>
    <rPh sb="6" eb="7">
      <t>チ</t>
    </rPh>
    <phoneticPr fontId="3"/>
  </si>
  <si>
    <t>②　借　　　地</t>
    <rPh sb="2" eb="3">
      <t>シャク</t>
    </rPh>
    <rPh sb="6" eb="7">
      <t>チ</t>
    </rPh>
    <phoneticPr fontId="3"/>
  </si>
  <si>
    <t>③公社より買入(借入)面積</t>
    <rPh sb="1" eb="3">
      <t>コウシャ</t>
    </rPh>
    <rPh sb="5" eb="7">
      <t>カイイレ</t>
    </rPh>
    <rPh sb="8" eb="10">
      <t>カリイレ</t>
    </rPh>
    <rPh sb="11" eb="13">
      <t>メンセキ</t>
    </rPh>
    <phoneticPr fontId="3"/>
  </si>
  <si>
    <t>④　③を加えた団地化面積</t>
    <rPh sb="4" eb="5">
      <t>クワ</t>
    </rPh>
    <rPh sb="7" eb="9">
      <t>ダンチ</t>
    </rPh>
    <rPh sb="9" eb="10">
      <t>カ</t>
    </rPh>
    <rPh sb="10" eb="12">
      <t>メンセキ</t>
    </rPh>
    <phoneticPr fontId="3"/>
  </si>
  <si>
    <t>計（①＋②＋③）</t>
    <rPh sb="0" eb="1">
      <t>ケイ</t>
    </rPh>
    <phoneticPr fontId="3"/>
  </si>
  <si>
    <t>数量</t>
    <rPh sb="0" eb="2">
      <t>スウリョウ</t>
    </rPh>
    <phoneticPr fontId="3"/>
  </si>
  <si>
    <t>種類</t>
    <rPh sb="0" eb="2">
      <t>シュルイ</t>
    </rPh>
    <phoneticPr fontId="3"/>
  </si>
  <si>
    <t>７　経営規模・収支の現況と拡大目標</t>
    <rPh sb="2" eb="4">
      <t>ケイエイ</t>
    </rPh>
    <rPh sb="4" eb="6">
      <t>キボ</t>
    </rPh>
    <rPh sb="7" eb="9">
      <t>シュウシ</t>
    </rPh>
    <rPh sb="10" eb="12">
      <t>ゲンキョウ</t>
    </rPh>
    <rPh sb="13" eb="15">
      <t>カクダイ</t>
    </rPh>
    <rPh sb="15" eb="17">
      <t>モクヒョウ</t>
    </rPh>
    <phoneticPr fontId="3"/>
  </si>
  <si>
    <t>５年後の目標</t>
    <rPh sb="1" eb="3">
      <t>ネンゴ</t>
    </rPh>
    <rPh sb="4" eb="6">
      <t>モクヒョウ</t>
    </rPh>
    <phoneticPr fontId="3"/>
  </si>
  <si>
    <t>作付け　面積　</t>
    <rPh sb="0" eb="2">
      <t>サクツ</t>
    </rPh>
    <rPh sb="4" eb="6">
      <t>メンセキ</t>
    </rPh>
    <phoneticPr fontId="3"/>
  </si>
  <si>
    <t>10a当り　収量</t>
    <rPh sb="3" eb="4">
      <t>ア</t>
    </rPh>
    <rPh sb="6" eb="8">
      <t>シュウリョウ</t>
    </rPh>
    <phoneticPr fontId="3"/>
  </si>
  <si>
    <t>単価　(円/kg)</t>
    <rPh sb="0" eb="1">
      <t>タン</t>
    </rPh>
    <rPh sb="1" eb="2">
      <t>アタイ</t>
    </rPh>
    <rPh sb="4" eb="5">
      <t>エン</t>
    </rPh>
    <phoneticPr fontId="3"/>
  </si>
  <si>
    <t>粗収入　　　　(千円)</t>
    <rPh sb="0" eb="1">
      <t>ソ</t>
    </rPh>
    <rPh sb="1" eb="3">
      <t>シュウニュウ</t>
    </rPh>
    <rPh sb="8" eb="10">
      <t>センエン</t>
    </rPh>
    <phoneticPr fontId="3"/>
  </si>
  <si>
    <t>10a当り収量</t>
    <rPh sb="3" eb="4">
      <t>ア</t>
    </rPh>
    <rPh sb="5" eb="7">
      <t>シュウリョウ</t>
    </rPh>
    <phoneticPr fontId="3"/>
  </si>
  <si>
    <t>（㎡）</t>
    <phoneticPr fontId="3"/>
  </si>
  <si>
    <t>（㎏）</t>
    <phoneticPr fontId="3"/>
  </si>
  <si>
    <t>A</t>
    <phoneticPr fontId="3"/>
  </si>
  <si>
    <t>B</t>
    <phoneticPr fontId="3"/>
  </si>
  <si>
    <t>A×B</t>
    <phoneticPr fontId="3"/>
  </si>
  <si>
    <t>収　　　　　入</t>
    <rPh sb="0" eb="1">
      <t>オサム</t>
    </rPh>
    <rPh sb="6" eb="7">
      <t>イ</t>
    </rPh>
    <phoneticPr fontId="3"/>
  </si>
  <si>
    <t>【畜産部門】</t>
    <rPh sb="1" eb="3">
      <t>チクサン</t>
    </rPh>
    <rPh sb="3" eb="5">
      <t>ブモン</t>
    </rPh>
    <phoneticPr fontId="3"/>
  </si>
  <si>
    <t>飼養頭数</t>
    <rPh sb="0" eb="2">
      <t>シヨウ</t>
    </rPh>
    <rPh sb="2" eb="4">
      <t>トウスウ</t>
    </rPh>
    <phoneticPr fontId="3"/>
  </si>
  <si>
    <t>販売量(頭)</t>
    <rPh sb="0" eb="3">
      <t>ハンバイリョウ</t>
    </rPh>
    <rPh sb="4" eb="5">
      <t>トウ</t>
    </rPh>
    <phoneticPr fontId="3"/>
  </si>
  <si>
    <t>計 ①</t>
    <rPh sb="0" eb="1">
      <t>ケイ</t>
    </rPh>
    <phoneticPr fontId="3"/>
  </si>
  <si>
    <t>支　　　　　出</t>
    <rPh sb="0" eb="1">
      <t>シ</t>
    </rPh>
    <rPh sb="6" eb="7">
      <t>デ</t>
    </rPh>
    <phoneticPr fontId="3"/>
  </si>
  <si>
    <t>雇用労賃</t>
    <rPh sb="0" eb="2">
      <t>コヨウ</t>
    </rPh>
    <rPh sb="2" eb="4">
      <t>ロウチン</t>
    </rPh>
    <phoneticPr fontId="3"/>
  </si>
  <si>
    <t>借入金利子</t>
    <rPh sb="0" eb="3">
      <t>カリイレキン</t>
    </rPh>
    <rPh sb="3" eb="5">
      <t>リシ</t>
    </rPh>
    <phoneticPr fontId="3"/>
  </si>
  <si>
    <t>減価償却費　②</t>
    <rPh sb="0" eb="2">
      <t>ゲンカ</t>
    </rPh>
    <rPh sb="2" eb="5">
      <t>ショウキャクヒ</t>
    </rPh>
    <phoneticPr fontId="3"/>
  </si>
  <si>
    <t>計　③</t>
    <rPh sb="0" eb="1">
      <t>ケイ</t>
    </rPh>
    <phoneticPr fontId="3"/>
  </si>
  <si>
    <t>農　外　所　得　⑤</t>
    <rPh sb="0" eb="1">
      <t>ノウ</t>
    </rPh>
    <rPh sb="2" eb="3">
      <t>ガイ</t>
    </rPh>
    <rPh sb="4" eb="5">
      <t>ショ</t>
    </rPh>
    <rPh sb="6" eb="7">
      <t>トク</t>
    </rPh>
    <phoneticPr fontId="3"/>
  </si>
  <si>
    <t>租税公課諸負担　⑥</t>
    <rPh sb="0" eb="2">
      <t>ソゼイ</t>
    </rPh>
    <rPh sb="2" eb="3">
      <t>コウ</t>
    </rPh>
    <rPh sb="3" eb="4">
      <t>カ</t>
    </rPh>
    <rPh sb="4" eb="5">
      <t>ショ</t>
    </rPh>
    <rPh sb="5" eb="7">
      <t>フタン</t>
    </rPh>
    <phoneticPr fontId="3"/>
  </si>
  <si>
    <t>家　　計　　費　⑦</t>
    <rPh sb="0" eb="1">
      <t>イエ</t>
    </rPh>
    <rPh sb="3" eb="4">
      <t>ケイ</t>
    </rPh>
    <rPh sb="6" eb="7">
      <t>ヒ</t>
    </rPh>
    <phoneticPr fontId="3"/>
  </si>
  <si>
    <t>差引額　②＋④＋⑤－⑥－⑦</t>
    <rPh sb="0" eb="1">
      <t>サ</t>
    </rPh>
    <rPh sb="1" eb="2">
      <t>ヒ</t>
    </rPh>
    <rPh sb="2" eb="3">
      <t>ガク</t>
    </rPh>
    <phoneticPr fontId="3"/>
  </si>
  <si>
    <t>農業用施設用地</t>
    <rPh sb="0" eb="3">
      <t>ノウギョウヨウ</t>
    </rPh>
    <rPh sb="3" eb="5">
      <t>シセツ</t>
    </rPh>
    <rPh sb="5" eb="7">
      <t>ヨウチ</t>
    </rPh>
    <phoneticPr fontId="3"/>
  </si>
  <si>
    <t>単価　(円/頭)</t>
    <rPh sb="0" eb="2">
      <t>タンカ</t>
    </rPh>
    <rPh sb="4" eb="5">
      <t>エン</t>
    </rPh>
    <rPh sb="6" eb="7">
      <t>アタマ</t>
    </rPh>
    <phoneticPr fontId="3"/>
  </si>
  <si>
    <t>公益財団法人鹿児島県地域振興公社</t>
    <rPh sb="0" eb="2">
      <t>コウエキ</t>
    </rPh>
    <rPh sb="2" eb="16">
      <t>チイキ</t>
    </rPh>
    <phoneticPr fontId="3"/>
  </si>
  <si>
    <t>公益財団法人鹿児島県地域振興公社</t>
    <rPh sb="0" eb="2">
      <t>コウエキ</t>
    </rPh>
    <phoneticPr fontId="3"/>
  </si>
  <si>
    <t>原田　耕藏</t>
    <rPh sb="0" eb="2">
      <t>ハラダ</t>
    </rPh>
    <rPh sb="3" eb="4">
      <t>コウ</t>
    </rPh>
    <rPh sb="4" eb="5">
      <t>クラ</t>
    </rPh>
    <phoneticPr fontId="3"/>
  </si>
  <si>
    <t>（農地中間管理機構）</t>
    <rPh sb="3" eb="5">
      <t>チュウカン</t>
    </rPh>
    <rPh sb="5" eb="7">
      <t>カンリ</t>
    </rPh>
    <rPh sb="7" eb="9">
      <t>キコウ</t>
    </rPh>
    <phoneticPr fontId="3"/>
  </si>
  <si>
    <t>が、農業経営基盤強化促進法第７条第１項に掲げる農地売買等事業のために、同法</t>
    <phoneticPr fontId="3"/>
  </si>
  <si>
    <t>第1６条第２項の協議に基づいて買い入れたものであることを証明願います。</t>
    <phoneticPr fontId="3"/>
  </si>
  <si>
    <t>農地売買等事業参加申込書（申請書）</t>
    <rPh sb="0" eb="2">
      <t>ノウチ</t>
    </rPh>
    <rPh sb="2" eb="5">
      <t>バイバイナド</t>
    </rPh>
    <rPh sb="5" eb="7">
      <t>ジギョウ</t>
    </rPh>
    <rPh sb="7" eb="9">
      <t>サンカ</t>
    </rPh>
    <rPh sb="9" eb="12">
      <t>モウシコミショ</t>
    </rPh>
    <rPh sb="13" eb="16">
      <t>シンセイショ</t>
    </rPh>
    <phoneticPr fontId="3"/>
  </si>
  <si>
    <t>（様式第２号）</t>
    <rPh sb="1" eb="3">
      <t>ヨウシキ</t>
    </rPh>
    <rPh sb="3" eb="4">
      <t>ダイ</t>
    </rPh>
    <rPh sb="5" eb="6">
      <t>ゴウ</t>
    </rPh>
    <phoneticPr fontId="3"/>
  </si>
  <si>
    <t>　農地売買等事業を活用したいので別添のとおり関係書類を提出します。</t>
    <rPh sb="1" eb="3">
      <t>ノウチ</t>
    </rPh>
    <rPh sb="3" eb="5">
      <t>バイバイ</t>
    </rPh>
    <rPh sb="5" eb="6">
      <t>トウ</t>
    </rPh>
    <rPh sb="6" eb="8">
      <t>ジギョウ</t>
    </rPh>
    <rPh sb="9" eb="11">
      <t>カツヨウ</t>
    </rPh>
    <rPh sb="16" eb="18">
      <t>ベッテン</t>
    </rPh>
    <rPh sb="22" eb="24">
      <t>カンケイ</t>
    </rPh>
    <rPh sb="24" eb="26">
      <t>ショルイ</t>
    </rPh>
    <rPh sb="27" eb="29">
      <t>テイシュツ</t>
    </rPh>
    <phoneticPr fontId="3"/>
  </si>
  <si>
    <t>（様式第３号）</t>
    <rPh sb="1" eb="3">
      <t>ヨウシキ</t>
    </rPh>
    <rPh sb="3" eb="4">
      <t>ダイ</t>
    </rPh>
    <rPh sb="5" eb="6">
      <t>ゴウ</t>
    </rPh>
    <phoneticPr fontId="3"/>
  </si>
  <si>
    <t>（様式第４号）</t>
    <phoneticPr fontId="3"/>
  </si>
  <si>
    <t>（様式第１１号）</t>
    <phoneticPr fontId="3"/>
  </si>
  <si>
    <t>（様式第１３号）</t>
    <phoneticPr fontId="3"/>
  </si>
  <si>
    <t>弓指博昭</t>
    <rPh sb="0" eb="1">
      <t>ユミ</t>
    </rPh>
    <rPh sb="1" eb="2">
      <t>サ</t>
    </rPh>
    <rPh sb="2" eb="3">
      <t>ヒロシ</t>
    </rPh>
    <rPh sb="3" eb="4">
      <t>アキ</t>
    </rPh>
    <phoneticPr fontId="3"/>
  </si>
  <si>
    <t>職名</t>
    <rPh sb="0" eb="2">
      <t>ショクメイ</t>
    </rPh>
    <phoneticPr fontId="3"/>
  </si>
  <si>
    <t>面積(㎡)</t>
    <phoneticPr fontId="3"/>
  </si>
  <si>
    <t>担当者</t>
    <rPh sb="0" eb="3">
      <t>タントウシャ</t>
    </rPh>
    <phoneticPr fontId="3"/>
  </si>
  <si>
    <t>申請者名</t>
  </si>
  <si>
    <t>農地売買等事業に係る農用地等の公社買入斡旋申出について</t>
    <rPh sb="0" eb="2">
      <t>ノウチ</t>
    </rPh>
    <rPh sb="2" eb="4">
      <t>バイバイ</t>
    </rPh>
    <rPh sb="4" eb="7">
      <t>トウジギョウ</t>
    </rPh>
    <rPh sb="8" eb="9">
      <t>カカ</t>
    </rPh>
    <rPh sb="10" eb="14">
      <t>ノウヨウチトウ</t>
    </rPh>
    <rPh sb="15" eb="17">
      <t>コウシャ</t>
    </rPh>
    <rPh sb="17" eb="19">
      <t>カイイレ</t>
    </rPh>
    <rPh sb="19" eb="21">
      <t>アッセン</t>
    </rPh>
    <rPh sb="21" eb="22">
      <t>モウ</t>
    </rPh>
    <rPh sb="22" eb="23">
      <t>デ</t>
    </rPh>
    <phoneticPr fontId="3"/>
  </si>
  <si>
    <t>　</t>
  </si>
  <si>
    <t>登記簿</t>
    <rPh sb="0" eb="3">
      <t>トウキボ</t>
    </rPh>
    <phoneticPr fontId="3"/>
  </si>
  <si>
    <t>農　業　所　得　④（①－③）</t>
    <rPh sb="0" eb="1">
      <t>ノウ</t>
    </rPh>
    <rPh sb="2" eb="3">
      <t>ギョウ</t>
    </rPh>
    <rPh sb="4" eb="5">
      <t>ショ</t>
    </rPh>
    <rPh sb="6" eb="7">
      <t>トク</t>
    </rPh>
    <phoneticPr fontId="3"/>
  </si>
  <si>
    <t>種苗・肥料費</t>
    <rPh sb="0" eb="2">
      <t>シュビョウ</t>
    </rPh>
    <rPh sb="3" eb="6">
      <t>ヒリョウヒ</t>
    </rPh>
    <phoneticPr fontId="3"/>
  </si>
  <si>
    <t>荷造運賃手数料</t>
    <rPh sb="0" eb="2">
      <t>ニヅク</t>
    </rPh>
    <rPh sb="2" eb="4">
      <t>ウンチン</t>
    </rPh>
    <rPh sb="4" eb="7">
      <t>テスウリョウ</t>
    </rPh>
    <phoneticPr fontId="3"/>
  </si>
  <si>
    <t>令和　年　月　日</t>
    <rPh sb="0" eb="1">
      <t>レイワ</t>
    </rPh>
    <rPh sb="2" eb="3">
      <t>ネン</t>
    </rPh>
    <rPh sb="4" eb="5">
      <t>ツキ</t>
    </rPh>
    <rPh sb="7" eb="8">
      <t>ニチ</t>
    </rPh>
    <phoneticPr fontId="3"/>
  </si>
  <si>
    <t>令和　年　月　日</t>
    <rPh sb="0" eb="2">
      <t>レイワ</t>
    </rPh>
    <rPh sb="3" eb="4">
      <t>ネン</t>
    </rPh>
    <rPh sb="5" eb="6">
      <t>ツキ</t>
    </rPh>
    <rPh sb="7" eb="8">
      <t>ニチ</t>
    </rPh>
    <phoneticPr fontId="3"/>
  </si>
  <si>
    <t>令和　年　月　日</t>
    <rPh sb="0" eb="2">
      <t>レイワ</t>
    </rPh>
    <rPh sb="3" eb="4">
      <t>ネン</t>
    </rPh>
    <rPh sb="5" eb="6">
      <t>ツキ</t>
    </rPh>
    <rPh sb="7" eb="8">
      <t>ニチ</t>
    </rPh>
    <phoneticPr fontId="3"/>
  </si>
  <si>
    <t>１人当日数(　　 )×人数(  )</t>
    <rPh sb="1" eb="2">
      <t>ニン</t>
    </rPh>
    <rPh sb="2" eb="3">
      <t>トウ</t>
    </rPh>
    <rPh sb="3" eb="5">
      <t>ニッスウ</t>
    </rPh>
    <rPh sb="11" eb="13">
      <t>ニンズウ</t>
    </rPh>
    <phoneticPr fontId="3"/>
  </si>
  <si>
    <t>第　　　　　号</t>
    <rPh sb="0" eb="1">
      <t>ダイ</t>
    </rPh>
    <rPh sb="6" eb="7">
      <t>ゴウ</t>
    </rPh>
    <phoneticPr fontId="3"/>
  </si>
  <si>
    <t>金額</t>
    <rPh sb="0" eb="2">
      <t>キンガク</t>
    </rPh>
    <phoneticPr fontId="3"/>
  </si>
  <si>
    <t>１．済み　　２．令和　　年　　月を予定</t>
    <rPh sb="2" eb="3">
      <t>ス</t>
    </rPh>
    <rPh sb="8" eb="10">
      <t>レ</t>
    </rPh>
    <rPh sb="12" eb="13">
      <t>ネン</t>
    </rPh>
    <rPh sb="15" eb="16">
      <t>ツキ</t>
    </rPh>
    <rPh sb="17" eb="19">
      <t>ヨテイ</t>
    </rPh>
    <phoneticPr fontId="3"/>
  </si>
  <si>
    <t>現　　況（令和　　年）</t>
    <rPh sb="0" eb="1">
      <t>ゲン</t>
    </rPh>
    <rPh sb="3" eb="4">
      <t>キョウ</t>
    </rPh>
    <rPh sb="5" eb="7">
      <t>レイワ</t>
    </rPh>
    <rPh sb="9" eb="10">
      <t>ネン</t>
    </rPh>
    <phoneticPr fontId="3"/>
  </si>
  <si>
    <t>　　　　年　　月　　日</t>
    <rPh sb="4" eb="5">
      <t>ネン</t>
    </rPh>
    <rPh sb="7" eb="8">
      <t>ツキ</t>
    </rPh>
    <rPh sb="10" eb="11">
      <t>ヒ</t>
    </rPh>
    <phoneticPr fontId="3"/>
  </si>
  <si>
    <t>本人</t>
    <rPh sb="0" eb="2">
      <t>ホンニン</t>
    </rPh>
    <phoneticPr fontId="3"/>
  </si>
  <si>
    <t>　理事長  満薗　秀彦</t>
    <phoneticPr fontId="3"/>
  </si>
  <si>
    <t>満薗　秀彦</t>
    <phoneticPr fontId="3"/>
  </si>
  <si>
    <t>次長</t>
    <rPh sb="0" eb="2">
      <t>ジチョウ</t>
    </rPh>
    <phoneticPr fontId="3"/>
  </si>
  <si>
    <t>佐藤○○</t>
    <rPh sb="0" eb="2">
      <t>サトウ</t>
    </rPh>
    <phoneticPr fontId="3"/>
  </si>
  <si>
    <t>田中××</t>
    <rPh sb="0" eb="2">
      <t>タナカ</t>
    </rPh>
    <phoneticPr fontId="3"/>
  </si>
  <si>
    <t>111番地</t>
    <rPh sb="2" eb="4">
      <t>バンチ</t>
    </rPh>
    <phoneticPr fontId="3"/>
  </si>
  <si>
    <t>222番地</t>
    <rPh sb="2" eb="4">
      <t>バンチ</t>
    </rPh>
    <phoneticPr fontId="3"/>
  </si>
  <si>
    <t>○○町</t>
    <rPh sb="2" eb="3">
      <t>チョウ</t>
    </rPh>
    <phoneticPr fontId="3"/>
  </si>
  <si>
    <t>△△　△△</t>
    <phoneticPr fontId="3"/>
  </si>
  <si>
    <t>□□　□□</t>
    <phoneticPr fontId="3"/>
  </si>
  <si>
    <t>▲▲　▲▲</t>
    <phoneticPr fontId="3"/>
  </si>
  <si>
    <t>鹿児島県○○町大字○○12番地3</t>
    <rPh sb="0" eb="4">
      <t>カゴシマケン</t>
    </rPh>
    <rPh sb="6" eb="7">
      <t>チョウ</t>
    </rPh>
    <rPh sb="7" eb="9">
      <t>オオアザ</t>
    </rPh>
    <rPh sb="13" eb="14">
      <t>バン</t>
    </rPh>
    <rPh sb="14" eb="15">
      <t>チ</t>
    </rPh>
    <phoneticPr fontId="3"/>
  </si>
  <si>
    <t>鹿児島県○○町大字○○56番地4</t>
    <rPh sb="0" eb="3">
      <t>カゴシマ</t>
    </rPh>
    <rPh sb="3" eb="4">
      <t>ケン</t>
    </rPh>
    <rPh sb="6" eb="7">
      <t>チョウ</t>
    </rPh>
    <rPh sb="7" eb="9">
      <t>オオアザ</t>
    </rPh>
    <rPh sb="13" eb="15">
      <t>バンチ</t>
    </rPh>
    <phoneticPr fontId="3"/>
  </si>
  <si>
    <t>　　③　上記一覧への記載以外に，別添資料の添付でも対応可能。その際は「別添一覧参照」と記載し，一覧を添付すること。</t>
    <rPh sb="4" eb="6">
      <t>ジョウキ</t>
    </rPh>
    <rPh sb="6" eb="8">
      <t>イチラン</t>
    </rPh>
    <rPh sb="10" eb="12">
      <t>キサイ</t>
    </rPh>
    <rPh sb="12" eb="14">
      <t>イガイ</t>
    </rPh>
    <rPh sb="16" eb="18">
      <t>ベッテン</t>
    </rPh>
    <rPh sb="18" eb="20">
      <t>シリョウ</t>
    </rPh>
    <rPh sb="21" eb="23">
      <t>テンプ</t>
    </rPh>
    <rPh sb="25" eb="27">
      <t>タイオウ</t>
    </rPh>
    <rPh sb="27" eb="29">
      <t>カノウ</t>
    </rPh>
    <rPh sb="32" eb="33">
      <t>サイ</t>
    </rPh>
    <rPh sb="35" eb="37">
      <t>ベッテン</t>
    </rPh>
    <rPh sb="37" eb="39">
      <t>イチラン</t>
    </rPh>
    <rPh sb="39" eb="41">
      <t>サンショウ</t>
    </rPh>
    <rPh sb="43" eb="45">
      <t>キサイ</t>
    </rPh>
    <rPh sb="47" eb="49">
      <t>イチラン</t>
    </rPh>
    <rPh sb="50" eb="52">
      <t>テンプ</t>
    </rPh>
    <phoneticPr fontId="3"/>
  </si>
  <si>
    <t>　農地売買支援事業実施要領の規定に基づき，農地売買等事業に参加したく，経営計画書を添えて申し込みます。</t>
    <rPh sb="1" eb="3">
      <t>ノウチ</t>
    </rPh>
    <rPh sb="3" eb="5">
      <t>バイバイ</t>
    </rPh>
    <rPh sb="5" eb="7">
      <t>シエン</t>
    </rPh>
    <rPh sb="23" eb="25">
      <t>バイバイ</t>
    </rPh>
    <rPh sb="25" eb="26">
      <t>トウ</t>
    </rPh>
    <rPh sb="26" eb="28">
      <t>ジギョウ</t>
    </rPh>
    <phoneticPr fontId="3"/>
  </si>
  <si>
    <t>近傍類似地売買事例一覧</t>
  </si>
  <si>
    <t>売買価格（原価）</t>
    <rPh sb="0" eb="2">
      <t>バイバイ</t>
    </rPh>
    <rPh sb="2" eb="4">
      <t>カカク</t>
    </rPh>
    <rPh sb="5" eb="7">
      <t>ゲンカ</t>
    </rPh>
    <phoneticPr fontId="3"/>
  </si>
  <si>
    <t>現況地目</t>
    <rPh sb="0" eb="2">
      <t>ゲンキョウ</t>
    </rPh>
    <rPh sb="2" eb="4">
      <t>チモク</t>
    </rPh>
    <rPh sb="3" eb="4">
      <t>ゲンチ</t>
    </rPh>
    <phoneticPr fontId="3"/>
  </si>
  <si>
    <t>売渡
年度</t>
    <rPh sb="0" eb="2">
      <t>ウリワタシ</t>
    </rPh>
    <phoneticPr fontId="3"/>
  </si>
  <si>
    <t>備　考</t>
    <rPh sb="0" eb="1">
      <t>ビ</t>
    </rPh>
    <rPh sb="2" eb="3">
      <t>コウ</t>
    </rPh>
    <phoneticPr fontId="3"/>
  </si>
  <si>
    <t>農地売買等事業に係る確認事項一覧</t>
    <rPh sb="0" eb="2">
      <t>ノウチ</t>
    </rPh>
    <rPh sb="2" eb="5">
      <t>バイバイトウ</t>
    </rPh>
    <rPh sb="5" eb="7">
      <t>ジギョウ</t>
    </rPh>
    <rPh sb="8" eb="9">
      <t>カカ</t>
    </rPh>
    <rPh sb="10" eb="12">
      <t>カクニン</t>
    </rPh>
    <rPh sb="12" eb="14">
      <t>ジコウ</t>
    </rPh>
    <rPh sb="14" eb="16">
      <t>イチラン</t>
    </rPh>
    <phoneticPr fontId="29"/>
  </si>
  <si>
    <t>（記入例）</t>
    <rPh sb="1" eb="4">
      <t>キニュウレイ</t>
    </rPh>
    <phoneticPr fontId="29"/>
  </si>
  <si>
    <t>確認項目</t>
    <rPh sb="0" eb="2">
      <t>カクニン</t>
    </rPh>
    <rPh sb="2" eb="4">
      <t>コウモク</t>
    </rPh>
    <phoneticPr fontId="34"/>
  </si>
  <si>
    <t>確認結果</t>
    <rPh sb="0" eb="2">
      <t>カクニン</t>
    </rPh>
    <rPh sb="2" eb="4">
      <t>ケッカ</t>
    </rPh>
    <phoneticPr fontId="29"/>
  </si>
  <si>
    <t>詳細</t>
    <rPh sb="0" eb="2">
      <t>ショウサイ</t>
    </rPh>
    <phoneticPr fontId="29"/>
  </si>
  <si>
    <t>備考</t>
    <rPh sb="0" eb="2">
      <t>ビコウ</t>
    </rPh>
    <phoneticPr fontId="34"/>
  </si>
  <si>
    <t>１ 農地売買等事業の目的に合致するか</t>
    <rPh sb="2" eb="6">
      <t>ノウチバイバイ</t>
    </rPh>
    <rPh sb="6" eb="7">
      <t>トウ</t>
    </rPh>
    <rPh sb="7" eb="9">
      <t>ジギョウ</t>
    </rPh>
    <rPh sb="10" eb="12">
      <t>モクテキ</t>
    </rPh>
    <rPh sb="13" eb="15">
      <t>ガッチ</t>
    </rPh>
    <phoneticPr fontId="34"/>
  </si>
  <si>
    <t>問題無し</t>
    <rPh sb="0" eb="3">
      <t>モンダイナ</t>
    </rPh>
    <phoneticPr fontId="29"/>
  </si>
  <si>
    <t>【事業目的】
・農業経営基盤の強化を通じて効率的かつ安定的な農業経営の育成を図る。
・農業経営の規模を拡大し，農作業の効率化を図る等効率的かつ安定的な農業経営の育成に資する。</t>
    <rPh sb="1" eb="3">
      <t>ジギョウ</t>
    </rPh>
    <rPh sb="3" eb="5">
      <t>モクテキ</t>
    </rPh>
    <phoneticPr fontId="29"/>
  </si>
  <si>
    <t>２ 事業活用について</t>
    <rPh sb="2" eb="6">
      <t>ジギョウカツヨウ</t>
    </rPh>
    <phoneticPr fontId="34"/>
  </si>
  <si>
    <t>①出し手と受け手の関係</t>
    <rPh sb="1" eb="2">
      <t>ダ</t>
    </rPh>
    <rPh sb="3" eb="4">
      <t>テ</t>
    </rPh>
    <rPh sb="5" eb="6">
      <t>ウ</t>
    </rPh>
    <rPh sb="7" eb="8">
      <t>テ</t>
    </rPh>
    <rPh sb="9" eb="11">
      <t>カンケイ</t>
    </rPh>
    <phoneticPr fontId="34"/>
  </si>
  <si>
    <t>② 事業活用理由等</t>
    <rPh sb="2" eb="4">
      <t>ジギョウ</t>
    </rPh>
    <rPh sb="4" eb="6">
      <t>カツヨウ</t>
    </rPh>
    <rPh sb="6" eb="8">
      <t>リユウ</t>
    </rPh>
    <rPh sb="8" eb="9">
      <t>ナド</t>
    </rPh>
    <phoneticPr fontId="34"/>
  </si>
  <si>
    <t>譲渡人は売買を希望していたが，前耕作者は辞退した。（規模縮小）売渡先を検索したところ，近隣で耕作していた買受予定者が期間に関わらない安定した経営の為に購入を希望したため。</t>
    <phoneticPr fontId="29"/>
  </si>
  <si>
    <t>事業活用に至った経緯を簡潔に記載する。</t>
    <rPh sb="0" eb="4">
      <t>ジギョウカツヨウ</t>
    </rPh>
    <rPh sb="5" eb="6">
      <t>イタ</t>
    </rPh>
    <rPh sb="8" eb="10">
      <t>ケイイ</t>
    </rPh>
    <rPh sb="11" eb="13">
      <t>カンケツ</t>
    </rPh>
    <rPh sb="14" eb="16">
      <t>キサイ</t>
    </rPh>
    <phoneticPr fontId="29"/>
  </si>
  <si>
    <t>農家台帳で確認する。</t>
    <rPh sb="0" eb="4">
      <t>ノウカダイチョウ</t>
    </rPh>
    <rPh sb="5" eb="7">
      <t>カクニン</t>
    </rPh>
    <phoneticPr fontId="34"/>
  </si>
  <si>
    <t>４ 公社買入斡旋明細について</t>
    <phoneticPr fontId="34"/>
  </si>
  <si>
    <t>全部事項証明書で確認する。</t>
    <rPh sb="0" eb="7">
      <t>ゼンブジコウショウメイショ</t>
    </rPh>
    <rPh sb="8" eb="10">
      <t>カクニン</t>
    </rPh>
    <phoneticPr fontId="34"/>
  </si>
  <si>
    <t>住所変更あり。住民票を添付。</t>
    <rPh sb="0" eb="2">
      <t>ジュウショ</t>
    </rPh>
    <rPh sb="2" eb="4">
      <t>ヘンコウ</t>
    </rPh>
    <rPh sb="7" eb="10">
      <t>ジュウミンヒョウ</t>
    </rPh>
    <rPh sb="11" eb="13">
      <t>テンプ</t>
    </rPh>
    <phoneticPr fontId="29"/>
  </si>
  <si>
    <t>近傍類似地価格の事例添付
（複数年度の事例あり）</t>
    <rPh sb="0" eb="5">
      <t>キンボウルイジチ</t>
    </rPh>
    <rPh sb="5" eb="7">
      <t>カカク</t>
    </rPh>
    <rPh sb="8" eb="10">
      <t>ジレイ</t>
    </rPh>
    <rPh sb="10" eb="12">
      <t>テンプ</t>
    </rPh>
    <rPh sb="14" eb="18">
      <t>フクスウネンド</t>
    </rPh>
    <rPh sb="19" eb="21">
      <t>ジレイ</t>
    </rPh>
    <phoneticPr fontId="29"/>
  </si>
  <si>
    <t>価格は近傍類似の取引や生産力等からみて適切であるか。
近傍類似地の事例（年度が異なるもの）が複数提示されているか。</t>
    <rPh sb="0" eb="2">
      <t>カカク</t>
    </rPh>
    <rPh sb="3" eb="7">
      <t>キンボウルイジ</t>
    </rPh>
    <rPh sb="8" eb="10">
      <t>トリヒキ</t>
    </rPh>
    <rPh sb="11" eb="14">
      <t>セイサンリョク</t>
    </rPh>
    <rPh sb="14" eb="15">
      <t>トウ</t>
    </rPh>
    <rPh sb="19" eb="21">
      <t>テキセツ</t>
    </rPh>
    <rPh sb="27" eb="29">
      <t>キンボウ</t>
    </rPh>
    <rPh sb="29" eb="31">
      <t>ルイジ</t>
    </rPh>
    <rPh sb="31" eb="32">
      <t>チ</t>
    </rPh>
    <rPh sb="33" eb="35">
      <t>ジレイ</t>
    </rPh>
    <rPh sb="36" eb="37">
      <t>ネン</t>
    </rPh>
    <rPh sb="37" eb="38">
      <t>ド</t>
    </rPh>
    <rPh sb="39" eb="40">
      <t>コト</t>
    </rPh>
    <rPh sb="46" eb="48">
      <t>フクスウ</t>
    </rPh>
    <rPh sb="48" eb="50">
      <t>テイジ</t>
    </rPh>
    <phoneticPr fontId="29"/>
  </si>
  <si>
    <t>④近傍類似地価格の平均価格から逸脱する理由</t>
    <rPh sb="1" eb="3">
      <t>キンボウ</t>
    </rPh>
    <rPh sb="3" eb="6">
      <t>ルイジチ</t>
    </rPh>
    <rPh sb="6" eb="8">
      <t>カカク</t>
    </rPh>
    <rPh sb="9" eb="11">
      <t>ヘイキン</t>
    </rPh>
    <rPh sb="11" eb="13">
      <t>カカク</t>
    </rPh>
    <rPh sb="15" eb="17">
      <t>イツダツ</t>
    </rPh>
    <rPh sb="19" eb="21">
      <t>リユウ</t>
    </rPh>
    <phoneticPr fontId="29"/>
  </si>
  <si>
    <t>平均より＋23％。整備済みで面積も広く効率よく作業実施が可能であることから，価格設定には問題は無い。</t>
    <rPh sb="0" eb="2">
      <t>ヘイキン</t>
    </rPh>
    <rPh sb="9" eb="12">
      <t>セイビズ</t>
    </rPh>
    <rPh sb="14" eb="16">
      <t>メンセキ</t>
    </rPh>
    <rPh sb="17" eb="18">
      <t>ヒロ</t>
    </rPh>
    <rPh sb="19" eb="21">
      <t>コウリツ</t>
    </rPh>
    <rPh sb="23" eb="27">
      <t>サギョウジッシ</t>
    </rPh>
    <rPh sb="28" eb="30">
      <t>カノウ</t>
    </rPh>
    <rPh sb="38" eb="42">
      <t>カカクセッテイ</t>
    </rPh>
    <rPh sb="44" eb="46">
      <t>モンダイ</t>
    </rPh>
    <rPh sb="47" eb="48">
      <t>ナ</t>
    </rPh>
    <phoneticPr fontId="29"/>
  </si>
  <si>
    <t>６ 受け手の経営状況について</t>
    <rPh sb="2" eb="3">
      <t>ウ</t>
    </rPh>
    <rPh sb="4" eb="5">
      <t>テ</t>
    </rPh>
    <phoneticPr fontId="34"/>
  </si>
  <si>
    <t>認定農業者である</t>
    <rPh sb="0" eb="5">
      <t>ニンテイノウギョウシャ</t>
    </rPh>
    <phoneticPr fontId="29"/>
  </si>
  <si>
    <t>農業経営改善計画認定書等で確認する。</t>
    <rPh sb="0" eb="4">
      <t>ノウギョウケイエイ</t>
    </rPh>
    <rPh sb="4" eb="8">
      <t>カイゼンケイカク</t>
    </rPh>
    <rPh sb="8" eb="11">
      <t>ニンテイショ</t>
    </rPh>
    <rPh sb="11" eb="12">
      <t>トウ</t>
    </rPh>
    <rPh sb="13" eb="15">
      <t>カクニン</t>
    </rPh>
    <phoneticPr fontId="29"/>
  </si>
  <si>
    <t>自己資金による購入。通帳の写しあり。</t>
    <rPh sb="0" eb="4">
      <t>ジコシキン</t>
    </rPh>
    <rPh sb="7" eb="9">
      <t>コウニュウ</t>
    </rPh>
    <rPh sb="10" eb="12">
      <t>ツウチョウ</t>
    </rPh>
    <rPh sb="13" eb="14">
      <t>ウツ</t>
    </rPh>
    <phoneticPr fontId="29"/>
  </si>
  <si>
    <t>トラクター購入のため借入をしているが，償還遅延は無く，問題はない。</t>
    <rPh sb="5" eb="7">
      <t>コウニュウ</t>
    </rPh>
    <rPh sb="10" eb="12">
      <t>カリイレ</t>
    </rPh>
    <rPh sb="19" eb="21">
      <t>ショウカン</t>
    </rPh>
    <rPh sb="21" eb="23">
      <t>チエン</t>
    </rPh>
    <rPh sb="24" eb="25">
      <t>ナ</t>
    </rPh>
    <rPh sb="27" eb="29">
      <t>モンダイ</t>
    </rPh>
    <phoneticPr fontId="29"/>
  </si>
  <si>
    <t>現在耕作している農地に隣接しているため，経営安定につながると思われる。</t>
    <rPh sb="0" eb="4">
      <t>ゲンザイコウサク</t>
    </rPh>
    <rPh sb="8" eb="10">
      <t>ノウチ</t>
    </rPh>
    <rPh sb="11" eb="13">
      <t>リンセツ</t>
    </rPh>
    <rPh sb="20" eb="24">
      <t>ケイエイアンテイ</t>
    </rPh>
    <rPh sb="30" eb="31">
      <t>オモ</t>
    </rPh>
    <phoneticPr fontId="29"/>
  </si>
  <si>
    <t>農家台帳，字図にて確認を行う。</t>
    <rPh sb="0" eb="2">
      <t>ノウカ</t>
    </rPh>
    <rPh sb="2" eb="4">
      <t>ダイチョウ</t>
    </rPh>
    <rPh sb="5" eb="7">
      <t>アザズ</t>
    </rPh>
    <rPh sb="9" eb="11">
      <t>カクニン</t>
    </rPh>
    <rPh sb="12" eb="13">
      <t>オコナ</t>
    </rPh>
    <phoneticPr fontId="29"/>
  </si>
  <si>
    <t>・買受人は本町の○○経営農家であり，意欲的に農業経営に取り組んでいる認定農業者であり，今後も売買・借地により買受予定地周辺の団地化に努めていく意欲がある。</t>
    <rPh sb="1" eb="4">
      <t>カイウケニン</t>
    </rPh>
    <rPh sb="5" eb="7">
      <t>ホンチョウ</t>
    </rPh>
    <rPh sb="10" eb="12">
      <t>ケイエイ</t>
    </rPh>
    <rPh sb="12" eb="14">
      <t>ノウカ</t>
    </rPh>
    <rPh sb="18" eb="21">
      <t>イヨクテキ</t>
    </rPh>
    <rPh sb="22" eb="26">
      <t>ノウギョウケイエイ</t>
    </rPh>
    <rPh sb="27" eb="28">
      <t>ト</t>
    </rPh>
    <rPh sb="29" eb="30">
      <t>ク</t>
    </rPh>
    <rPh sb="34" eb="39">
      <t>ニンテイノウギョウシャ</t>
    </rPh>
    <rPh sb="43" eb="45">
      <t>コンゴ</t>
    </rPh>
    <rPh sb="46" eb="48">
      <t>バイバイ</t>
    </rPh>
    <rPh sb="49" eb="51">
      <t>シャクチ</t>
    </rPh>
    <rPh sb="54" eb="56">
      <t>カイウケ</t>
    </rPh>
    <rPh sb="56" eb="59">
      <t>ヨテイチ</t>
    </rPh>
    <rPh sb="59" eb="61">
      <t>シュウヘン</t>
    </rPh>
    <rPh sb="62" eb="65">
      <t>ダンチカ</t>
    </rPh>
    <rPh sb="66" eb="67">
      <t>ツト</t>
    </rPh>
    <rPh sb="71" eb="73">
      <t>イヨク</t>
    </rPh>
    <phoneticPr fontId="29"/>
  </si>
  <si>
    <t>・本事業により農地を取得することで，農家所得の向上や農業経営の安定化が期待される。</t>
    <rPh sb="1" eb="4">
      <t>ホンジギョウ</t>
    </rPh>
    <rPh sb="7" eb="9">
      <t>ノウチ</t>
    </rPh>
    <rPh sb="10" eb="12">
      <t>シュトク</t>
    </rPh>
    <rPh sb="18" eb="20">
      <t>ノウカ</t>
    </rPh>
    <rPh sb="20" eb="22">
      <t>ショトク</t>
    </rPh>
    <rPh sb="23" eb="25">
      <t>コウジョウ</t>
    </rPh>
    <rPh sb="26" eb="30">
      <t>ノウギョウケイエイ</t>
    </rPh>
    <rPh sb="31" eb="34">
      <t>アンテイカ</t>
    </rPh>
    <rPh sb="35" eb="37">
      <t>キタイ</t>
    </rPh>
    <phoneticPr fontId="29"/>
  </si>
  <si>
    <t>・買受人は農地売買等事業規程第18条に定める相手方として相応しい者である。</t>
    <rPh sb="1" eb="4">
      <t>カイウケニン</t>
    </rPh>
    <rPh sb="5" eb="10">
      <t>ノウチバイバイトウ</t>
    </rPh>
    <rPh sb="10" eb="14">
      <t>ジギョウキテイ</t>
    </rPh>
    <rPh sb="14" eb="15">
      <t>ダイ</t>
    </rPh>
    <rPh sb="17" eb="18">
      <t>ジョウ</t>
    </rPh>
    <rPh sb="19" eb="20">
      <t>サダ</t>
    </rPh>
    <rPh sb="22" eb="25">
      <t>アイテガタ</t>
    </rPh>
    <rPh sb="28" eb="30">
      <t>フサワ</t>
    </rPh>
    <rPh sb="32" eb="33">
      <t>モノ</t>
    </rPh>
    <phoneticPr fontId="29"/>
  </si>
  <si>
    <t>出し手及び受け手の氏名，住所に全部事項証明書と差異がある場合は，差異内容をつなぐ書類の添付が必要。</t>
    <rPh sb="0" eb="1">
      <t>ダ</t>
    </rPh>
    <rPh sb="2" eb="3">
      <t>テ</t>
    </rPh>
    <rPh sb="3" eb="4">
      <t>オヨ</t>
    </rPh>
    <rPh sb="5" eb="6">
      <t>ウ</t>
    </rPh>
    <rPh sb="7" eb="8">
      <t>テ</t>
    </rPh>
    <rPh sb="9" eb="11">
      <t>シメイ</t>
    </rPh>
    <rPh sb="12" eb="14">
      <t>ジュウショ</t>
    </rPh>
    <rPh sb="15" eb="19">
      <t>ゼンブジコウ</t>
    </rPh>
    <rPh sb="19" eb="22">
      <t>ショウメイショ</t>
    </rPh>
    <rPh sb="23" eb="25">
      <t>サイ</t>
    </rPh>
    <rPh sb="28" eb="30">
      <t>バアイ</t>
    </rPh>
    <rPh sb="32" eb="34">
      <t>サイ</t>
    </rPh>
    <rPh sb="34" eb="36">
      <t>ナイヨウ</t>
    </rPh>
    <rPh sb="40" eb="42">
      <t>ショルイ</t>
    </rPh>
    <rPh sb="43" eb="45">
      <t>テンプ</t>
    </rPh>
    <rPh sb="46" eb="48">
      <t>ヒツヨウ</t>
    </rPh>
    <phoneticPr fontId="34"/>
  </si>
  <si>
    <t>近傍類似価格より＋20%を超える金額の場合は，農業委員会の理由が必要。</t>
    <phoneticPr fontId="29"/>
  </si>
  <si>
    <t>譲渡人と買受予定者の関係性を簡潔に記載する。(所有者と耕作者，親戚，知り合い，無関係　等)</t>
    <rPh sb="0" eb="3">
      <t>ジョウトニン</t>
    </rPh>
    <rPh sb="4" eb="9">
      <t>カイウケヨテイシャ</t>
    </rPh>
    <rPh sb="10" eb="13">
      <t>カンケイセイ</t>
    </rPh>
    <rPh sb="14" eb="16">
      <t>カンケツ</t>
    </rPh>
    <rPh sb="17" eb="19">
      <t>キサイ</t>
    </rPh>
    <rPh sb="23" eb="26">
      <t>ショユウシャ</t>
    </rPh>
    <rPh sb="27" eb="29">
      <t>コウサク</t>
    </rPh>
    <rPh sb="29" eb="30">
      <t>シャ</t>
    </rPh>
    <rPh sb="31" eb="33">
      <t>シンセキ</t>
    </rPh>
    <rPh sb="34" eb="35">
      <t>シ</t>
    </rPh>
    <rPh sb="36" eb="37">
      <t>ア</t>
    </rPh>
    <rPh sb="39" eb="42">
      <t>ムカンケイ</t>
    </rPh>
    <rPh sb="43" eb="44">
      <t>ナド</t>
    </rPh>
    <phoneticPr fontId="29"/>
  </si>
  <si>
    <t>所有者と耕作者</t>
    <rPh sb="0" eb="3">
      <t>ショユウシャ</t>
    </rPh>
    <rPh sb="4" eb="7">
      <t>コウサクシャ</t>
    </rPh>
    <phoneticPr fontId="29"/>
  </si>
  <si>
    <t>過去３か年の決算書を確認したところ，Ｒ２年度は役場職員との兼業で農業収入が少ないが，Ｒ３，Ｒ４は専業農家となり安定的に農業所得をあげている為，問題ないと判断できる。</t>
    <phoneticPr fontId="29"/>
  </si>
  <si>
    <t xml:space="preserve">
受け手に聞き取り確認を行う。</t>
    <rPh sb="1" eb="2">
      <t>ウ</t>
    </rPh>
    <rPh sb="3" eb="4">
      <t>テ</t>
    </rPh>
    <rPh sb="5" eb="6">
      <t>キ</t>
    </rPh>
    <rPh sb="7" eb="8">
      <t>ト</t>
    </rPh>
    <rPh sb="9" eb="11">
      <t>カクニン</t>
    </rPh>
    <rPh sb="12" eb="13">
      <t>オコナ</t>
    </rPh>
    <phoneticPr fontId="29"/>
  </si>
  <si>
    <t>３　当該農地の状況について</t>
    <rPh sb="2" eb="4">
      <t>トウガイ</t>
    </rPh>
    <rPh sb="4" eb="6">
      <t>ノウチ</t>
    </rPh>
    <rPh sb="7" eb="9">
      <t>ジョウキョウ</t>
    </rPh>
    <phoneticPr fontId="34"/>
  </si>
  <si>
    <t>②誰が管理しているか</t>
    <rPh sb="1" eb="2">
      <t>ダレ</t>
    </rPh>
    <rPh sb="3" eb="5">
      <t>カンリ</t>
    </rPh>
    <phoneticPr fontId="34"/>
  </si>
  <si>
    <t>③今後の予定について</t>
    <rPh sb="1" eb="3">
      <t>コンゴ</t>
    </rPh>
    <rPh sb="4" eb="6">
      <t>ヨテイ</t>
    </rPh>
    <phoneticPr fontId="34"/>
  </si>
  <si>
    <t>①農地の境界は明確か</t>
    <rPh sb="1" eb="3">
      <t>ノウチ</t>
    </rPh>
    <rPh sb="4" eb="6">
      <t>キョウカイ</t>
    </rPh>
    <rPh sb="7" eb="9">
      <t>メイカク</t>
    </rPh>
    <phoneticPr fontId="34"/>
  </si>
  <si>
    <t>①地番，面積，地目に間違いはないか</t>
    <rPh sb="1" eb="3">
      <t>チバン</t>
    </rPh>
    <rPh sb="4" eb="6">
      <t>メンセキ</t>
    </rPh>
    <rPh sb="7" eb="9">
      <t>チモク</t>
    </rPh>
    <rPh sb="10" eb="12">
      <t>マチガ</t>
    </rPh>
    <phoneticPr fontId="34"/>
  </si>
  <si>
    <t>②出し手及び受け手の氏名，住所に誤りがないか</t>
    <rPh sb="1" eb="2">
      <t>ダ</t>
    </rPh>
    <rPh sb="3" eb="4">
      <t>テ</t>
    </rPh>
    <rPh sb="4" eb="5">
      <t>オヨ</t>
    </rPh>
    <rPh sb="6" eb="7">
      <t>ウ</t>
    </rPh>
    <rPh sb="8" eb="9">
      <t>テ</t>
    </rPh>
    <rPh sb="10" eb="12">
      <t>シメイ</t>
    </rPh>
    <rPh sb="13" eb="15">
      <t>ジュウショ</t>
    </rPh>
    <rPh sb="16" eb="17">
      <t>アヤマ</t>
    </rPh>
    <phoneticPr fontId="34"/>
  </si>
  <si>
    <t>③農用地価格は適正であるか</t>
    <rPh sb="1" eb="4">
      <t>ノウヨウチ</t>
    </rPh>
    <rPh sb="4" eb="6">
      <t>カカク</t>
    </rPh>
    <rPh sb="7" eb="9">
      <t>テキセイ</t>
    </rPh>
    <phoneticPr fontId="34"/>
  </si>
  <si>
    <t>５ 全部事項証明書に抵当権など売買に支障のあるものはないか</t>
    <phoneticPr fontId="34"/>
  </si>
  <si>
    <t>①認定農業者，認定新規就農者等の担い手であるか</t>
    <rPh sb="1" eb="6">
      <t>ニンテイノウギョウシャ</t>
    </rPh>
    <rPh sb="7" eb="14">
      <t>ニンテイシンキシュウノウシャ</t>
    </rPh>
    <rPh sb="14" eb="15">
      <t>トウ</t>
    </rPh>
    <rPh sb="16" eb="17">
      <t>ニナ</t>
    </rPh>
    <rPh sb="18" eb="19">
      <t>テ</t>
    </rPh>
    <phoneticPr fontId="29"/>
  </si>
  <si>
    <t>対象の２筆は，登記上２筆に分かれているが，実際は１枚として利用している。
隣接農地との境界は明確である。</t>
    <rPh sb="0" eb="2">
      <t>タイショウ</t>
    </rPh>
    <rPh sb="4" eb="5">
      <t>ヒツ</t>
    </rPh>
    <rPh sb="7" eb="10">
      <t>トウキジョウ</t>
    </rPh>
    <rPh sb="11" eb="12">
      <t>ヒツ</t>
    </rPh>
    <rPh sb="13" eb="14">
      <t>ワ</t>
    </rPh>
    <rPh sb="21" eb="23">
      <t>ジッサイ</t>
    </rPh>
    <rPh sb="25" eb="26">
      <t>マイ</t>
    </rPh>
    <rPh sb="29" eb="31">
      <t>リヨウ</t>
    </rPh>
    <rPh sb="37" eb="39">
      <t>リンセツ</t>
    </rPh>
    <rPh sb="39" eb="41">
      <t>ノウチ</t>
    </rPh>
    <rPh sb="43" eb="45">
      <t>キョウカイ</t>
    </rPh>
    <rPh sb="46" eb="48">
      <t>メイカク</t>
    </rPh>
    <phoneticPr fontId="3"/>
  </si>
  <si>
    <t>受け手に聞き取り確認を行う。</t>
    <rPh sb="0" eb="1">
      <t>ウ</t>
    </rPh>
    <rPh sb="2" eb="3">
      <t>テ</t>
    </rPh>
    <rPh sb="4" eb="5">
      <t>キ</t>
    </rPh>
    <rPh sb="6" eb="7">
      <t>ト</t>
    </rPh>
    <rPh sb="8" eb="10">
      <t>カクニン</t>
    </rPh>
    <rPh sb="11" eb="12">
      <t>オコナ</t>
    </rPh>
    <phoneticPr fontId="29"/>
  </si>
  <si>
    <t>（様式第６号）</t>
    <rPh sb="1" eb="3">
      <t>ヨウシキ</t>
    </rPh>
    <rPh sb="3" eb="4">
      <t>ダイ</t>
    </rPh>
    <rPh sb="5" eb="6">
      <t>ゴウ</t>
    </rPh>
    <phoneticPr fontId="3"/>
  </si>
  <si>
    <t>　農地売買等事業による斡旋のため，下記農用地等が農業振興地域の整備に関する</t>
    <rPh sb="1" eb="3">
      <t>ノウチ</t>
    </rPh>
    <rPh sb="3" eb="5">
      <t>バイバイ</t>
    </rPh>
    <rPh sb="5" eb="6">
      <t>トウ</t>
    </rPh>
    <rPh sb="6" eb="8">
      <t>ジギョウ</t>
    </rPh>
    <rPh sb="11" eb="13">
      <t>アッセン</t>
    </rPh>
    <rPh sb="17" eb="19">
      <t>カキ</t>
    </rPh>
    <rPh sb="19" eb="22">
      <t>ノウヨウチ</t>
    </rPh>
    <rPh sb="22" eb="23">
      <t>トウ</t>
    </rPh>
    <rPh sb="24" eb="26">
      <t>ノウギョウ</t>
    </rPh>
    <rPh sb="26" eb="28">
      <t>シンコウ</t>
    </rPh>
    <rPh sb="28" eb="30">
      <t>チイキ</t>
    </rPh>
    <rPh sb="31" eb="33">
      <t>セイビ</t>
    </rPh>
    <rPh sb="34" eb="35">
      <t>カン</t>
    </rPh>
    <phoneticPr fontId="3"/>
  </si>
  <si>
    <t>法律第８条第２項第１号に規定する農用地区域内に所在することを証明願います。</t>
    <rPh sb="2" eb="3">
      <t>ダイ</t>
    </rPh>
    <rPh sb="4" eb="5">
      <t>ジョウ</t>
    </rPh>
    <rPh sb="5" eb="6">
      <t>ダイ</t>
    </rPh>
    <rPh sb="7" eb="8">
      <t>コウ</t>
    </rPh>
    <rPh sb="8" eb="9">
      <t>ダイ</t>
    </rPh>
    <rPh sb="10" eb="11">
      <t>ゴウ</t>
    </rPh>
    <rPh sb="12" eb="14">
      <t>キテイ</t>
    </rPh>
    <rPh sb="16" eb="19">
      <t>ノウヨウチ</t>
    </rPh>
    <rPh sb="19" eb="21">
      <t>クイキ</t>
    </rPh>
    <rPh sb="21" eb="22">
      <t>ナイ</t>
    </rPh>
    <rPh sb="23" eb="25">
      <t>ショザイ</t>
    </rPh>
    <rPh sb="30" eb="32">
      <t>ショウメイ</t>
    </rPh>
    <rPh sb="32" eb="33">
      <t>ネガ</t>
    </rPh>
    <phoneticPr fontId="3"/>
  </si>
  <si>
    <t>記</t>
    <rPh sb="0" eb="1">
      <t>キ</t>
    </rPh>
    <phoneticPr fontId="3"/>
  </si>
  <si>
    <t>土地等の所在</t>
    <rPh sb="0" eb="2">
      <t>トチ</t>
    </rPh>
    <rPh sb="2" eb="3">
      <t>トウ</t>
    </rPh>
    <rPh sb="4" eb="6">
      <t>ショザイ</t>
    </rPh>
    <phoneticPr fontId="3"/>
  </si>
  <si>
    <t>地番</t>
    <rPh sb="0" eb="2">
      <t>チバン</t>
    </rPh>
    <phoneticPr fontId="3"/>
  </si>
  <si>
    <t>地積（㎡）</t>
    <rPh sb="0" eb="2">
      <t>チセキ</t>
    </rPh>
    <phoneticPr fontId="3"/>
  </si>
  <si>
    <t>備考(用途等)</t>
    <rPh sb="0" eb="2">
      <t>ビコウ</t>
    </rPh>
    <rPh sb="3" eb="5">
      <t>ヨウト</t>
    </rPh>
    <rPh sb="5" eb="6">
      <t>トウ</t>
    </rPh>
    <phoneticPr fontId="3"/>
  </si>
  <si>
    <t>　上記のとおり相違ないことを証明します。</t>
    <rPh sb="1" eb="3">
      <t>ジョウキ</t>
    </rPh>
    <rPh sb="7" eb="9">
      <t>ソウイ</t>
    </rPh>
    <rPh sb="14" eb="16">
      <t>ショウメイ</t>
    </rPh>
    <phoneticPr fontId="3"/>
  </si>
  <si>
    <t>公社買受予定地現地調査概要</t>
    <rPh sb="0" eb="2">
      <t>コウシャ</t>
    </rPh>
    <rPh sb="2" eb="4">
      <t>カイウケ</t>
    </rPh>
    <rPh sb="4" eb="7">
      <t>ヨテイチ</t>
    </rPh>
    <rPh sb="7" eb="11">
      <t>ゲンチチョウサ</t>
    </rPh>
    <rPh sb="11" eb="13">
      <t>ガイヨウ</t>
    </rPh>
    <phoneticPr fontId="34"/>
  </si>
  <si>
    <t>No</t>
    <phoneticPr fontId="34"/>
  </si>
  <si>
    <t>大字</t>
    <rPh sb="0" eb="2">
      <t>オオアザ</t>
    </rPh>
    <phoneticPr fontId="34"/>
  </si>
  <si>
    <t>字</t>
    <rPh sb="0" eb="1">
      <t>アザ</t>
    </rPh>
    <phoneticPr fontId="34"/>
  </si>
  <si>
    <t>地番</t>
    <rPh sb="0" eb="2">
      <t>チバン</t>
    </rPh>
    <phoneticPr fontId="34"/>
  </si>
  <si>
    <t>地目</t>
    <rPh sb="0" eb="2">
      <t>チモク</t>
    </rPh>
    <phoneticPr fontId="34"/>
  </si>
  <si>
    <t>面積</t>
    <rPh sb="0" eb="2">
      <t>メンセキ</t>
    </rPh>
    <phoneticPr fontId="34"/>
  </si>
  <si>
    <t>市町村名</t>
    <rPh sb="0" eb="3">
      <t>シチョウソン</t>
    </rPh>
    <rPh sb="3" eb="4">
      <t>メイ</t>
    </rPh>
    <phoneticPr fontId="34"/>
  </si>
  <si>
    <t>受け手</t>
    <rPh sb="0" eb="1">
      <t>ウ</t>
    </rPh>
    <rPh sb="2" eb="3">
      <t>テ</t>
    </rPh>
    <phoneticPr fontId="34"/>
  </si>
  <si>
    <t>現地調査日：R○.○.○</t>
    <phoneticPr fontId="3"/>
  </si>
  <si>
    <t>大字１</t>
  </si>
  <si>
    <t>字１</t>
  </si>
  <si>
    <t>田中××</t>
    <phoneticPr fontId="3"/>
  </si>
  <si>
    <t>２筆とも，受け手がさとうきびを耕作中。</t>
    <rPh sb="5" eb="6">
      <t>ウ</t>
    </rPh>
    <rPh sb="7" eb="8">
      <t>テ</t>
    </rPh>
    <rPh sb="15" eb="18">
      <t>コウサクチュウ</t>
    </rPh>
    <phoneticPr fontId="29"/>
  </si>
  <si>
    <t>２筆とも，受け手が耕作予定。
111番地は，さとうきび。
222番地は，じゃがいも。</t>
    <rPh sb="11" eb="13">
      <t>ヨテイ</t>
    </rPh>
    <rPh sb="18" eb="20">
      <t>バンチ</t>
    </rPh>
    <rPh sb="32" eb="34">
      <t>バンチ</t>
    </rPh>
    <phoneticPr fontId="29"/>
  </si>
  <si>
    <t>現地調査を行い，現地写真を貼付する。
境界不明の農用地等は取り扱わない。
複数筆を１枚として利用している場合は，その旨を記載する。</t>
    <rPh sb="0" eb="2">
      <t>ゲンチ</t>
    </rPh>
    <rPh sb="2" eb="4">
      <t>チョウサ</t>
    </rPh>
    <rPh sb="5" eb="6">
      <t>オコ</t>
    </rPh>
    <rPh sb="8" eb="10">
      <t>ゲンチ</t>
    </rPh>
    <rPh sb="10" eb="12">
      <t>シャシン</t>
    </rPh>
    <rPh sb="13" eb="15">
      <t>テンプ</t>
    </rPh>
    <rPh sb="37" eb="39">
      <t>フクスウ</t>
    </rPh>
    <rPh sb="39" eb="40">
      <t>ヒツ</t>
    </rPh>
    <rPh sb="42" eb="43">
      <t>マイ</t>
    </rPh>
    <rPh sb="46" eb="48">
      <t>リヨウ</t>
    </rPh>
    <rPh sb="52" eb="54">
      <t>バアイ</t>
    </rPh>
    <rPh sb="58" eb="59">
      <t>ムネ</t>
    </rPh>
    <rPh sb="60" eb="62">
      <t>キサイ</t>
    </rPh>
    <phoneticPr fontId="3"/>
  </si>
  <si>
    <t>（様式22号）</t>
    <rPh sb="1" eb="3">
      <t>ヨウシキ</t>
    </rPh>
    <rPh sb="5" eb="6">
      <t>ゴウ</t>
    </rPh>
    <phoneticPr fontId="29"/>
  </si>
  <si>
    <t>（様式23号）</t>
    <rPh sb="1" eb="3">
      <t>ヨウシキ</t>
    </rPh>
    <rPh sb="5" eb="6">
      <t>ゴウ</t>
    </rPh>
    <phoneticPr fontId="29"/>
  </si>
  <si>
    <t>加算率</t>
    <rPh sb="0" eb="3">
      <t>カサンリツ</t>
    </rPh>
    <phoneticPr fontId="3"/>
  </si>
  <si>
    <t>金額は，農地代金上乗せ分込みの金額を記入</t>
    <rPh sb="0" eb="2">
      <t>キンガク</t>
    </rPh>
    <rPh sb="4" eb="8">
      <t>ノウチダイキン</t>
    </rPh>
    <rPh sb="8" eb="10">
      <t>ウワノ</t>
    </rPh>
    <rPh sb="11" eb="12">
      <t>ブン</t>
    </rPh>
    <rPh sb="12" eb="13">
      <t>コ</t>
    </rPh>
    <rPh sb="15" eb="17">
      <t>キンガク</t>
    </rPh>
    <rPh sb="18" eb="20">
      <t>キニュウ</t>
    </rPh>
    <phoneticPr fontId="3"/>
  </si>
  <si>
    <t>6か月未満（１％）</t>
    <rPh sb="2" eb="3">
      <t>ゲツ</t>
    </rPh>
    <rPh sb="3" eb="5">
      <t>ミマン</t>
    </rPh>
    <phoneticPr fontId="3"/>
  </si>
  <si>
    <t>出し手氏名</t>
    <rPh sb="0" eb="1">
      <t>ダ</t>
    </rPh>
    <rPh sb="2" eb="5">
      <t>テシメイ</t>
    </rPh>
    <phoneticPr fontId="3"/>
  </si>
  <si>
    <t>農委第　号</t>
    <rPh sb="0" eb="1">
      <t>ノウ</t>
    </rPh>
    <rPh sb="1" eb="2">
      <t>イ</t>
    </rPh>
    <rPh sb="2" eb="3">
      <t>ダイ</t>
    </rPh>
    <rPh sb="4" eb="5">
      <t>ゴウ</t>
    </rPh>
    <phoneticPr fontId="3"/>
  </si>
  <si>
    <t>受け手氏名</t>
    <rPh sb="0" eb="1">
      <t>ウ</t>
    </rPh>
    <rPh sb="2" eb="5">
      <t>テシメイ</t>
    </rPh>
    <phoneticPr fontId="3"/>
  </si>
  <si>
    <t>筆数</t>
    <rPh sb="0" eb="2">
      <t>ヒツスウ</t>
    </rPh>
    <phoneticPr fontId="3"/>
  </si>
  <si>
    <t>面積(㎡)</t>
    <rPh sb="0" eb="2">
      <t>メンセキ</t>
    </rPh>
    <phoneticPr fontId="3"/>
  </si>
  <si>
    <t>有の場合の
負担者</t>
    <rPh sb="0" eb="1">
      <t>ア</t>
    </rPh>
    <rPh sb="2" eb="4">
      <t>バアイ</t>
    </rPh>
    <rPh sb="6" eb="8">
      <t>フタン</t>
    </rPh>
    <rPh sb="8" eb="9">
      <t>シャ</t>
    </rPh>
    <phoneticPr fontId="3"/>
  </si>
  <si>
    <t>有の場合の
権利名</t>
    <rPh sb="0" eb="1">
      <t>ア</t>
    </rPh>
    <rPh sb="2" eb="4">
      <t>バアイ</t>
    </rPh>
    <rPh sb="6" eb="8">
      <t>ケンリ</t>
    </rPh>
    <rPh sb="8" eb="9">
      <t>メイ</t>
    </rPh>
    <phoneticPr fontId="3"/>
  </si>
  <si>
    <t>記入者　職名</t>
    <phoneticPr fontId="3"/>
  </si>
  <si>
    <r>
      <t xml:space="preserve">預貯金の通帳の写しで，購入資金以上の残高があることを確認する。
残高が不足している場合は，入金予定が明確であることを確認する。
</t>
    </r>
    <r>
      <rPr>
        <u/>
        <sz val="16"/>
        <color theme="1"/>
        <rFont val="ＭＳ 明朝"/>
        <family val="1"/>
        <charset val="128"/>
      </rPr>
      <t>購入資金を借入で補う場合は，融資が確実であることが確認できる書類が提出されていること。</t>
    </r>
    <rPh sb="0" eb="3">
      <t>ヨチョキン</t>
    </rPh>
    <rPh sb="4" eb="6">
      <t>ツウチョウ</t>
    </rPh>
    <rPh sb="7" eb="8">
      <t>ウツ</t>
    </rPh>
    <rPh sb="13" eb="15">
      <t>シキン</t>
    </rPh>
    <rPh sb="26" eb="28">
      <t>カクニン</t>
    </rPh>
    <rPh sb="32" eb="34">
      <t>ザンダカ</t>
    </rPh>
    <rPh sb="35" eb="37">
      <t>フソク</t>
    </rPh>
    <rPh sb="41" eb="43">
      <t>バアイ</t>
    </rPh>
    <rPh sb="45" eb="47">
      <t>ニュウキン</t>
    </rPh>
    <rPh sb="47" eb="49">
      <t>ヨテイ</t>
    </rPh>
    <rPh sb="50" eb="52">
      <t>メイカク</t>
    </rPh>
    <rPh sb="58" eb="60">
      <t>カクニン</t>
    </rPh>
    <rPh sb="66" eb="68">
      <t>シキン</t>
    </rPh>
    <phoneticPr fontId="34"/>
  </si>
  <si>
    <r>
      <t xml:space="preserve">過去３か年分の確定申告書または決算報告書の写しを添付する。
</t>
    </r>
    <r>
      <rPr>
        <u/>
        <sz val="16"/>
        <rFont val="ＭＳ 明朝"/>
        <family val="1"/>
        <charset val="128"/>
      </rPr>
      <t>受け手の農業所得が赤字または少ない場合は，農業による収入が低い理由を記載する。</t>
    </r>
    <rPh sb="30" eb="31">
      <t>ウ</t>
    </rPh>
    <rPh sb="32" eb="33">
      <t>テ</t>
    </rPh>
    <rPh sb="34" eb="38">
      <t>ノウギョウショトク</t>
    </rPh>
    <rPh sb="39" eb="41">
      <t>アカジ</t>
    </rPh>
    <rPh sb="44" eb="45">
      <t>スク</t>
    </rPh>
    <rPh sb="47" eb="49">
      <t>バアイ</t>
    </rPh>
    <rPh sb="51" eb="53">
      <t>ノウギョウ</t>
    </rPh>
    <rPh sb="56" eb="58">
      <t>シュウニュウ</t>
    </rPh>
    <rPh sb="59" eb="60">
      <t>ヒク</t>
    </rPh>
    <rPh sb="61" eb="63">
      <t>リユウ</t>
    </rPh>
    <rPh sb="64" eb="66">
      <t>キサイ</t>
    </rPh>
    <phoneticPr fontId="34"/>
  </si>
  <si>
    <t>農業委員会長からの総合意見</t>
    <rPh sb="0" eb="5">
      <t>ノウギョウイインカイ</t>
    </rPh>
    <rPh sb="5" eb="6">
      <t>チョウ</t>
    </rPh>
    <rPh sb="9" eb="13">
      <t>ソウゴウイケン</t>
    </rPh>
    <phoneticPr fontId="34"/>
  </si>
  <si>
    <t>大字２</t>
  </si>
  <si>
    <t>字２</t>
  </si>
  <si>
    <t>111番地</t>
  </si>
  <si>
    <t>畑</t>
  </si>
  <si>
    <t>222番地</t>
  </si>
  <si>
    <t>１</t>
    <phoneticPr fontId="34"/>
  </si>
  <si>
    <t>２</t>
    <phoneticPr fontId="34"/>
  </si>
  <si>
    <t>６か月以内</t>
    <rPh sb="2" eb="3">
      <t>ゲツ</t>
    </rPh>
    <rPh sb="3" eb="5">
      <t>イナイ</t>
    </rPh>
    <phoneticPr fontId="3"/>
  </si>
  <si>
    <t>所　有　権　移　転　　（県 公 社 が 買 い 入 れ る 場 合）</t>
    <phoneticPr fontId="3"/>
  </si>
  <si>
    <t>１　各筆明細</t>
  </si>
  <si>
    <t>［住所］</t>
    <phoneticPr fontId="3"/>
  </si>
  <si>
    <t>所　有　権　を　移　転　す　る　土　地</t>
    <phoneticPr fontId="3"/>
  </si>
  <si>
    <t>所有権の登記の有無</t>
    <phoneticPr fontId="3"/>
  </si>
  <si>
    <t>対　　価</t>
  </si>
  <si>
    <t>対 価 の</t>
  </si>
  <si>
    <t>引渡の</t>
  </si>
  <si>
    <t>登記簿</t>
  </si>
  <si>
    <t>現　況</t>
  </si>
  <si>
    <t>　　　円</t>
  </si>
  <si>
    <t>支払方法</t>
  </si>
  <si>
    <t>支払期限</t>
  </si>
  <si>
    <t>時　期</t>
  </si>
  <si>
    <t>２　共通事項</t>
  </si>
  <si>
    <t>（１）所有権の移転</t>
  </si>
  <si>
    <t>　□　地域計画</t>
    <phoneticPr fontId="3"/>
  </si>
  <si>
    <t>所有権を移転する者の氏名又は名称及び住所　 (甲)</t>
    <rPh sb="23" eb="24">
      <t>コウ</t>
    </rPh>
    <phoneticPr fontId="3"/>
  </si>
  <si>
    <t>この計画に同意する
［同意印］</t>
    <rPh sb="2" eb="4">
      <t>ケイカク</t>
    </rPh>
    <rPh sb="5" eb="7">
      <t>ドウイ</t>
    </rPh>
    <phoneticPr fontId="3"/>
  </si>
  <si>
    <t>所有権の移転を受ける者の氏名又は名称及び住所  (乙)</t>
    <rPh sb="25" eb="26">
      <t>オツ</t>
    </rPh>
    <phoneticPr fontId="3"/>
  </si>
  <si>
    <t>公益財団法人鹿児島県地域振興公社　理事長　満薗　秀彦</t>
    <phoneticPr fontId="3"/>
  </si>
  <si>
    <t>この計画に同意する
［同意印］</t>
    <phoneticPr fontId="3"/>
  </si>
  <si>
    <t>所　有　権　の　移　転　の　内　容</t>
  </si>
  <si>
    <t>所在</t>
    <rPh sb="0" eb="2">
      <t>ショザイ</t>
    </rPh>
    <phoneticPr fontId="3"/>
  </si>
  <si>
    <t>面積</t>
    <rPh sb="0" eb="2">
      <t>メンセキ</t>
    </rPh>
    <phoneticPr fontId="3"/>
  </si>
  <si>
    <t>利用目的</t>
    <phoneticPr fontId="3"/>
  </si>
  <si>
    <t>所有権</t>
    <phoneticPr fontId="3"/>
  </si>
  <si>
    <t>㎡</t>
    <phoneticPr fontId="3"/>
  </si>
  <si>
    <t>移転の時期</t>
    <phoneticPr fontId="3"/>
  </si>
  <si>
    <t>口座振込</t>
    <phoneticPr fontId="3"/>
  </si>
  <si>
    <t>２ 共通事項</t>
    <phoneticPr fontId="3"/>
  </si>
  <si>
    <t>　この農用地利用集積等促進計画（以下「本計画」という。）の定めるところにより行われる所有</t>
  </si>
  <si>
    <t>（６）租税公課の負担</t>
  </si>
  <si>
    <t>権の移転は，１の各筆明細に定めるもののほか，次に定めるところによる。</t>
  </si>
  <si>
    <t>　　当該土地に係る固定資産税については，地方税法の定めるところによる。</t>
  </si>
  <si>
    <t>（７）所有権の移転の登記</t>
  </si>
  <si>
    <t>　　１の各筆明細に記載された土地（以下「当該土地」という。）の所有権は，本計画の公告があ</t>
  </si>
  <si>
    <t>　　本計画による所有権の移転の登記は，乙の申請により行うものとし，甲はこれに協力</t>
  </si>
  <si>
    <t>　り，１の各筆明細に記載された対価の支払期限までに対価の全部の支払を了したときは，その所</t>
  </si>
  <si>
    <t>　しなければならない。</t>
  </si>
  <si>
    <t>　有権移転の時期に移転する。</t>
  </si>
  <si>
    <t>（８）経費の負担</t>
  </si>
  <si>
    <t>（２）農用地利用集積等促進計画に定められた法律関係の失効</t>
  </si>
  <si>
    <t>　　所有権移転の登記に要する経費は，乙が負担する。その他の経費については，甲及び</t>
  </si>
  <si>
    <t>　　１の各筆明細に記載された対価の支払期限までに対価の全部の支払がなされなかったときは，</t>
  </si>
  <si>
    <t>　乙が協議して定める。</t>
  </si>
  <si>
    <t>　当該土地の所有権に係る本計画に基づく法律関係は失効する。</t>
  </si>
  <si>
    <t>（９）債務不履行による法律関係の解除</t>
  </si>
  <si>
    <t>（３）対価の増減額請求</t>
  </si>
  <si>
    <t>　　ア　甲又は乙は，相手方が本計画に基づく義務を履行しないときは，本計画によって</t>
  </si>
  <si>
    <t>　　甲及び乙は，当該土地の１の各筆明細に記載された面積と実測面積との間に差異があっても，</t>
  </si>
  <si>
    <t>　　　成立した法律関係を解除することができる。</t>
  </si>
  <si>
    <t>　異議を述べず，また，対価の増減を請求しない。</t>
  </si>
  <si>
    <t>　　イ　甲又は乙は，アにより法律関係を解除したときは，その相手方に対して損害賠償</t>
  </si>
  <si>
    <t>　　　金（違約金）の支払を請求することができる。</t>
  </si>
  <si>
    <t>（４）障害の除去等</t>
  </si>
  <si>
    <t>　　ア　甲は，当該土地の引渡の時期までに，土石，地下埋設物，土壌汚染，軟弱地盤等であって</t>
  </si>
  <si>
    <t>（10）土地の滅失等</t>
  </si>
  <si>
    <t>　　　農地としての利用に支障を来すもの（以下「障害」という。）を当該土地から除去したうえ</t>
  </si>
  <si>
    <t>　　本計画の公告後，当該土地の引渡しの時期までの間に，天災その他，甲及び乙の責に</t>
  </si>
  <si>
    <t>　　　で乙に引渡す。</t>
  </si>
  <si>
    <t>　帰すべからざる事由により当該土地の全部又は一部が滅失その他の事由により使用及び</t>
  </si>
  <si>
    <t>　　イ　当該土地の引渡し後においてアの障害が判明したときは，乙は相当な期間を定めて甲に対</t>
  </si>
  <si>
    <t>　収益をすることができなくなった場合は，乙は本計画により成立する法律関係を解除す</t>
  </si>
  <si>
    <t>　　　しその障害の除去（以下「履行の追完」という。）を請求することができる。</t>
  </si>
  <si>
    <t>　ることができる。</t>
  </si>
  <si>
    <t>　　ウ　甲の行う履行の追完は，乙が指定した方法により行わなければならない。</t>
  </si>
  <si>
    <t>　　エ　甲が乙の定めた相当の期間内に履行の追完を行わないときは，乙は催告することなくその</t>
  </si>
  <si>
    <t>（11）その他</t>
  </si>
  <si>
    <t>　　　障害の程度に応じた対価の減額請求，本計画により成立した法律関係の解除及び乙に生じた</t>
  </si>
  <si>
    <t>　　本計画に定めのない事項及び本計画に疑義が生じたときは，甲，乙，市町村及び農業</t>
  </si>
  <si>
    <t>　　　一切の損害の賠償を請求することができる。</t>
  </si>
  <si>
    <t>　委員会が協議する。</t>
  </si>
  <si>
    <t>　　オ　乙は，障害を知った日から１年以内に甲に障害があることを通知しないときは，障害があ</t>
  </si>
  <si>
    <t>　　　ることを理由として履行の追完の請求，対価の減額の請求，法律関係の解除及び損害賠償金</t>
  </si>
  <si>
    <t>（12）法定調書の提出及びマイナンバーの取得</t>
  </si>
  <si>
    <t>　　　の支払の請求をすることができない。ただし，甲が引渡し以前に障害があることを知り，又</t>
  </si>
  <si>
    <t>　　乙は，甲に対するその年中の不動産等の譲渡に係る対価の支払金額が100万円を超える</t>
  </si>
  <si>
    <t>　　　は重大な過失によって知らなかったときは，この限りでない。</t>
  </si>
  <si>
    <t>　場合は，所得税法225条９項に基づき，税務署長に支払調書を提出する。</t>
  </si>
  <si>
    <t>　　なお，乙は，支払調書作成に必要となる甲の氏名や住所のほか，マイナンバー（個人</t>
  </si>
  <si>
    <t>（５）禁止行為</t>
  </si>
  <si>
    <t>　番号）の情報の提出を甲に求めることができる。</t>
  </si>
  <si>
    <t>　　甲は，当該土地の引渡しの時期までに，次に掲げる行為をしてはならない。</t>
  </si>
  <si>
    <t>　　ア　当該土地に地上権，抵当権，賃借権，その他所有権以外の権利を設定すること。</t>
  </si>
  <si>
    <t>　　イ　当該土地に構築物を設置すること。</t>
  </si>
  <si>
    <t>　　ウ　当該土地の形質を変更すること（（４）アの除去義務の履行にともなう行為を除く。）。</t>
  </si>
  <si>
    <t>（様式第８号）</t>
    <phoneticPr fontId="3"/>
  </si>
  <si>
    <t>農地売買等事業のために土地等を買い入れた旨の証明願</t>
  </si>
  <si>
    <t>　理事長　満薗　秀彦　殿</t>
    <rPh sb="1" eb="4">
      <t>リジチョウ</t>
    </rPh>
    <rPh sb="5" eb="6">
      <t>ミツル</t>
    </rPh>
    <rPh sb="6" eb="7">
      <t>ソノ</t>
    </rPh>
    <rPh sb="8" eb="10">
      <t>ヒデヒコ</t>
    </rPh>
    <rPh sb="11" eb="12">
      <t>ドノ</t>
    </rPh>
    <phoneticPr fontId="3"/>
  </si>
  <si>
    <t>　租税特別措置法第34条の３第１項（第65条の５第１項）の規定に基づく土地等を譲渡した場合の譲渡所得（所得）の特別控除の適用を受けるため，下記の土地等を，貴法人が，農業経営基盤強化促進法第７条第１号に掲げる農地売買等事業のため買い入れた旨を証明願います。</t>
  </si>
  <si>
    <t>市町村名：</t>
    <rPh sb="0" eb="3">
      <t>シチョウソン</t>
    </rPh>
    <rPh sb="3" eb="4">
      <t>メイ</t>
    </rPh>
    <phoneticPr fontId="3"/>
  </si>
  <si>
    <t>地積（㎡）</t>
    <phoneticPr fontId="3"/>
  </si>
  <si>
    <t>令和　　年　　月　　日</t>
    <rPh sb="0" eb="2">
      <t>レイワ</t>
    </rPh>
    <phoneticPr fontId="3"/>
  </si>
  <si>
    <t>（農地中間管理機構）</t>
    <rPh sb="1" eb="3">
      <t>ノウチ</t>
    </rPh>
    <rPh sb="3" eb="5">
      <t>チュウカン</t>
    </rPh>
    <rPh sb="5" eb="7">
      <t>カンリ</t>
    </rPh>
    <rPh sb="7" eb="9">
      <t>キコウ</t>
    </rPh>
    <phoneticPr fontId="3"/>
  </si>
  <si>
    <t xml:space="preserve">理事長    </t>
    <rPh sb="0" eb="3">
      <t>リ</t>
    </rPh>
    <phoneticPr fontId="3"/>
  </si>
  <si>
    <t>満薗　秀彦</t>
    <rPh sb="0" eb="1">
      <t>ミツル</t>
    </rPh>
    <rPh sb="1" eb="2">
      <t>ソノ</t>
    </rPh>
    <rPh sb="3" eb="5">
      <t>ヒデヒコ</t>
    </rPh>
    <phoneticPr fontId="3"/>
  </si>
  <si>
    <t>（様式第９号）</t>
    <rPh sb="1" eb="3">
      <t>ヨウシキ</t>
    </rPh>
    <rPh sb="3" eb="4">
      <t>ダイ</t>
    </rPh>
    <rPh sb="5" eb="6">
      <t>ゴウ</t>
    </rPh>
    <phoneticPr fontId="53"/>
  </si>
  <si>
    <t>請　求　書</t>
    <rPh sb="0" eb="1">
      <t>ショウ</t>
    </rPh>
    <rPh sb="2" eb="3">
      <t>モトム</t>
    </rPh>
    <rPh sb="4" eb="5">
      <t>ショ</t>
    </rPh>
    <phoneticPr fontId="53"/>
  </si>
  <si>
    <t>金　　　額</t>
    <rPh sb="0" eb="1">
      <t>キン</t>
    </rPh>
    <rPh sb="4" eb="5">
      <t>ガク</t>
    </rPh>
    <phoneticPr fontId="53"/>
  </si>
  <si>
    <t>令和６年度 農地売買等事業に基づく農地代金として</t>
    <rPh sb="0" eb="2">
      <t>レイワ</t>
    </rPh>
    <rPh sb="3" eb="5">
      <t>ネンド</t>
    </rPh>
    <rPh sb="8" eb="10">
      <t>バイバイ</t>
    </rPh>
    <rPh sb="10" eb="11">
      <t>トウ</t>
    </rPh>
    <rPh sb="11" eb="13">
      <t>ジギョウ</t>
    </rPh>
    <rPh sb="14" eb="15">
      <t>モト</t>
    </rPh>
    <phoneticPr fontId="53"/>
  </si>
  <si>
    <t>土地の所在</t>
    <rPh sb="0" eb="2">
      <t>トチ</t>
    </rPh>
    <rPh sb="3" eb="4">
      <t>ショ</t>
    </rPh>
    <rPh sb="4" eb="5">
      <t>ザイ</t>
    </rPh>
    <phoneticPr fontId="53"/>
  </si>
  <si>
    <t>地　目</t>
    <rPh sb="0" eb="1">
      <t>チ</t>
    </rPh>
    <rPh sb="2" eb="3">
      <t>メ</t>
    </rPh>
    <phoneticPr fontId="53"/>
  </si>
  <si>
    <t>面　積</t>
    <rPh sb="0" eb="1">
      <t>メン</t>
    </rPh>
    <rPh sb="2" eb="3">
      <t>セキ</t>
    </rPh>
    <phoneticPr fontId="53"/>
  </si>
  <si>
    <t>㎡</t>
    <phoneticPr fontId="53"/>
  </si>
  <si>
    <t>その他</t>
    <rPh sb="2" eb="3">
      <t>タ</t>
    </rPh>
    <phoneticPr fontId="53"/>
  </si>
  <si>
    <t>筆</t>
    <rPh sb="0" eb="1">
      <t>ヒツ</t>
    </rPh>
    <phoneticPr fontId="53"/>
  </si>
  <si>
    <t>合　計</t>
    <rPh sb="0" eb="1">
      <t>ア</t>
    </rPh>
    <rPh sb="2" eb="3">
      <t>ケイ</t>
    </rPh>
    <phoneticPr fontId="53"/>
  </si>
  <si>
    <r>
      <t>（Ａ）</t>
    </r>
    <r>
      <rPr>
        <sz val="11"/>
        <rFont val="ＭＳ Ｐゴシック"/>
        <family val="3"/>
        <charset val="128"/>
      </rPr>
      <t>買入農地代金</t>
    </r>
    <rPh sb="3" eb="5">
      <t>カイイレ</t>
    </rPh>
    <rPh sb="5" eb="7">
      <t>ノウチ</t>
    </rPh>
    <rPh sb="7" eb="9">
      <t>ダイキン</t>
    </rPh>
    <phoneticPr fontId="53"/>
  </si>
  <si>
    <t>円</t>
    <rPh sb="0" eb="1">
      <t>エン</t>
    </rPh>
    <phoneticPr fontId="53"/>
  </si>
  <si>
    <t>（Ｂ）諸経費計　①＋②</t>
    <rPh sb="3" eb="6">
      <t>ショケイヒ</t>
    </rPh>
    <rPh sb="6" eb="7">
      <t>ケイ</t>
    </rPh>
    <phoneticPr fontId="53"/>
  </si>
  <si>
    <t>　①　諸経費（１％）　Ａ×０．０１</t>
    <rPh sb="3" eb="6">
      <t>ショケイヒ</t>
    </rPh>
    <phoneticPr fontId="53"/>
  </si>
  <si>
    <t>　②　消費税（10％）　①×０．１０</t>
    <rPh sb="3" eb="6">
      <t>ショウヒゼイ</t>
    </rPh>
    <phoneticPr fontId="53"/>
  </si>
  <si>
    <t>差引振込金額　Ａ－Ｂ</t>
    <rPh sb="0" eb="2">
      <t>サシヒキ</t>
    </rPh>
    <rPh sb="2" eb="4">
      <t>フリコミ</t>
    </rPh>
    <rPh sb="4" eb="6">
      <t>キンガク</t>
    </rPh>
    <phoneticPr fontId="53"/>
  </si>
  <si>
    <t>上記の金額を請求します</t>
    <rPh sb="0" eb="2">
      <t>ジョウキ</t>
    </rPh>
    <rPh sb="3" eb="5">
      <t>キンガク</t>
    </rPh>
    <rPh sb="6" eb="8">
      <t>セイキュウ</t>
    </rPh>
    <phoneticPr fontId="53"/>
  </si>
  <si>
    <t>令和　 　年　 　月　　 日</t>
    <rPh sb="0" eb="2">
      <t>レイワ</t>
    </rPh>
    <rPh sb="5" eb="6">
      <t>ネン</t>
    </rPh>
    <rPh sb="9" eb="10">
      <t>ツキ</t>
    </rPh>
    <rPh sb="13" eb="14">
      <t>ヒ</t>
    </rPh>
    <phoneticPr fontId="5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</si>
  <si>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53"/>
  </si>
  <si>
    <t>理事長　満薗　秀彦　　様</t>
    <rPh sb="0" eb="3">
      <t>リジチョウ</t>
    </rPh>
    <rPh sb="4" eb="5">
      <t>ミツル</t>
    </rPh>
    <rPh sb="5" eb="6">
      <t>ソノ</t>
    </rPh>
    <rPh sb="7" eb="9">
      <t>ヒデヒコ</t>
    </rPh>
    <rPh sb="11" eb="12">
      <t>サマ</t>
    </rPh>
    <phoneticPr fontId="53"/>
  </si>
  <si>
    <t>住　所</t>
    <rPh sb="0" eb="1">
      <t>ジュウ</t>
    </rPh>
    <rPh sb="2" eb="3">
      <t>ショ</t>
    </rPh>
    <phoneticPr fontId="53"/>
  </si>
  <si>
    <t>請求者</t>
    <rPh sb="0" eb="3">
      <t>セイキュウシャ</t>
    </rPh>
    <phoneticPr fontId="53"/>
  </si>
  <si>
    <t>印</t>
    <rPh sb="0" eb="1">
      <t>イン</t>
    </rPh>
    <phoneticPr fontId="53"/>
  </si>
  <si>
    <t>振込指定
金融機関</t>
    <rPh sb="0" eb="2">
      <t>フリコミ</t>
    </rPh>
    <rPh sb="2" eb="4">
      <t>シテイ</t>
    </rPh>
    <rPh sb="5" eb="7">
      <t>キンユウ</t>
    </rPh>
    <rPh sb="7" eb="9">
      <t>キカン</t>
    </rPh>
    <phoneticPr fontId="53"/>
  </si>
  <si>
    <t>銀行・農協
金庫・組合</t>
    <rPh sb="0" eb="2">
      <t>ギンコウ</t>
    </rPh>
    <rPh sb="3" eb="5">
      <t>ノウキョウ</t>
    </rPh>
    <rPh sb="6" eb="8">
      <t>キンコ</t>
    </rPh>
    <rPh sb="9" eb="11">
      <t>クミアイ</t>
    </rPh>
    <phoneticPr fontId="53"/>
  </si>
  <si>
    <t>支店・支所
出張所</t>
    <rPh sb="0" eb="2">
      <t>シテン</t>
    </rPh>
    <rPh sb="3" eb="5">
      <t>シショ</t>
    </rPh>
    <rPh sb="6" eb="8">
      <t>シュッチョウ</t>
    </rPh>
    <rPh sb="8" eb="9">
      <t>ショ</t>
    </rPh>
    <phoneticPr fontId="53"/>
  </si>
  <si>
    <t>口座
種別</t>
    <rPh sb="0" eb="2">
      <t>コウザ</t>
    </rPh>
    <rPh sb="3" eb="5">
      <t>シュベツ</t>
    </rPh>
    <phoneticPr fontId="3"/>
  </si>
  <si>
    <t>口座番号</t>
  </si>
  <si>
    <t>口座名義</t>
    <rPh sb="0" eb="2">
      <t>コウザ</t>
    </rPh>
    <rPh sb="2" eb="4">
      <t>メイギ</t>
    </rPh>
    <phoneticPr fontId="53"/>
  </si>
  <si>
    <t>フリガナ</t>
    <phoneticPr fontId="53"/>
  </si>
  <si>
    <t>（様式第１０号）</t>
    <phoneticPr fontId="3"/>
  </si>
  <si>
    <t>承　　　諾　　　書</t>
    <rPh sb="0" eb="1">
      <t>ウケタマワ</t>
    </rPh>
    <rPh sb="4" eb="5">
      <t>ダク</t>
    </rPh>
    <rPh sb="8" eb="9">
      <t>ショ</t>
    </rPh>
    <phoneticPr fontId="53"/>
  </si>
  <si>
    <t>不動産の表示</t>
    <rPh sb="0" eb="3">
      <t>フドウサン</t>
    </rPh>
    <rPh sb="4" eb="6">
      <t>ヒョウジ</t>
    </rPh>
    <phoneticPr fontId="53"/>
  </si>
  <si>
    <t>（様式第１２号）</t>
    <phoneticPr fontId="3"/>
  </si>
  <si>
    <t xml:space="preserve">令和　　年　　月　　日 </t>
    <rPh sb="0" eb="2">
      <t>レイワ</t>
    </rPh>
    <phoneticPr fontId="3"/>
  </si>
  <si>
    <t xml:space="preserve">公益財団法人　鹿児島県地域振興公社 </t>
    <rPh sb="0" eb="2">
      <t>コウエキ</t>
    </rPh>
    <phoneticPr fontId="3"/>
  </si>
  <si>
    <t>理事長　　満薗　秀彦　　殿</t>
    <rPh sb="0" eb="3">
      <t>リ</t>
    </rPh>
    <rPh sb="12" eb="13">
      <t>トノ</t>
    </rPh>
    <phoneticPr fontId="3"/>
  </si>
  <si>
    <t xml:space="preserve">　　住　所 </t>
    <phoneticPr fontId="3"/>
  </si>
  <si>
    <t xml:space="preserve">氏　名 </t>
    <rPh sb="0" eb="1">
      <t>シ</t>
    </rPh>
    <rPh sb="2" eb="3">
      <t>メイ</t>
    </rPh>
    <phoneticPr fontId="3"/>
  </si>
  <si>
    <t>農用地等買入確約書</t>
    <phoneticPr fontId="3"/>
  </si>
  <si>
    <t>　貴公社の農地売買等事業に参加するにあたり，下記の内容説明を受けこれを了承し，責任をもって</t>
    <rPh sb="5" eb="7">
      <t>ノウチ</t>
    </rPh>
    <rPh sb="7" eb="9">
      <t>バイバイ</t>
    </rPh>
    <rPh sb="9" eb="10">
      <t>ナド</t>
    </rPh>
    <rPh sb="10" eb="12">
      <t>ジギョウ</t>
    </rPh>
    <rPh sb="13" eb="15">
      <t>サンカ</t>
    </rPh>
    <rPh sb="22" eb="24">
      <t>カキ</t>
    </rPh>
    <rPh sb="25" eb="27">
      <t>ナイヨウ</t>
    </rPh>
    <rPh sb="27" eb="29">
      <t>セツメイ</t>
    </rPh>
    <rPh sb="30" eb="31">
      <t>ウ</t>
    </rPh>
    <phoneticPr fontId="3"/>
  </si>
  <si>
    <t xml:space="preserve">１　確約する事項 </t>
    <phoneticPr fontId="53"/>
  </si>
  <si>
    <t>　      　資金調達方法　　　　　自己資金　　　　　L資金　　　　　JA資金　　　　その他（　　　　　　　　　　　　）</t>
    <rPh sb="8" eb="10">
      <t>シキン</t>
    </rPh>
    <rPh sb="10" eb="12">
      <t>チョウタツ</t>
    </rPh>
    <rPh sb="12" eb="14">
      <t>ホウホウ</t>
    </rPh>
    <rPh sb="19" eb="21">
      <t>ジコ</t>
    </rPh>
    <rPh sb="21" eb="23">
      <t>シキン</t>
    </rPh>
    <rPh sb="29" eb="31">
      <t>シキン</t>
    </rPh>
    <rPh sb="38" eb="40">
      <t>シキン</t>
    </rPh>
    <rPh sb="46" eb="47">
      <t>タ</t>
    </rPh>
    <phoneticPr fontId="53"/>
  </si>
  <si>
    <t>　(6)　その他本確約に疑義が生じたとき及び定めのない事項については，誠意をもって協議し，解決します。</t>
    <rPh sb="7" eb="8">
      <t>タ</t>
    </rPh>
    <rPh sb="8" eb="9">
      <t>ホン</t>
    </rPh>
    <rPh sb="9" eb="11">
      <t>カクヤク</t>
    </rPh>
    <rPh sb="12" eb="14">
      <t>ギギ</t>
    </rPh>
    <rPh sb="15" eb="16">
      <t>ショウ</t>
    </rPh>
    <rPh sb="20" eb="21">
      <t>オヨ</t>
    </rPh>
    <rPh sb="22" eb="23">
      <t>サダ</t>
    </rPh>
    <rPh sb="27" eb="29">
      <t>ジコウ</t>
    </rPh>
    <rPh sb="35" eb="37">
      <t>セイイ</t>
    </rPh>
    <rPh sb="41" eb="43">
      <t>キョウギ</t>
    </rPh>
    <rPh sb="45" eb="47">
      <t>カイケツ</t>
    </rPh>
    <phoneticPr fontId="53"/>
  </si>
  <si>
    <t>市町村</t>
    <phoneticPr fontId="3"/>
  </si>
  <si>
    <t>大　字</t>
    <phoneticPr fontId="3"/>
  </si>
  <si>
    <t>字</t>
    <phoneticPr fontId="3"/>
  </si>
  <si>
    <t>地　番</t>
    <phoneticPr fontId="3"/>
  </si>
  <si>
    <t>地　目</t>
    <phoneticPr fontId="3"/>
  </si>
  <si>
    <t>面積（㎡）</t>
    <phoneticPr fontId="3"/>
  </si>
  <si>
    <t>備　考</t>
    <rPh sb="0" eb="1">
      <t>ソナエ</t>
    </rPh>
    <rPh sb="2" eb="3">
      <t>コウ</t>
    </rPh>
    <phoneticPr fontId="3"/>
  </si>
  <si>
    <t>合　計</t>
    <rPh sb="0" eb="1">
      <t>ゴウ</t>
    </rPh>
    <rPh sb="2" eb="3">
      <t>ケイ</t>
    </rPh>
    <phoneticPr fontId="3"/>
  </si>
  <si>
    <t xml:space="preserve"> </t>
  </si>
  <si>
    <t>所　有　権　移　転　　（県 公 社 が 売 渡 す 場 合）</t>
    <rPh sb="20" eb="21">
      <t>ウ</t>
    </rPh>
    <rPh sb="22" eb="23">
      <t>ワタ</t>
    </rPh>
    <phoneticPr fontId="3"/>
  </si>
  <si>
    <t>公益財団法人鹿児島県地域振興公社　理事長　満薗　秀彦</t>
  </si>
  <si>
    <t>利用目的</t>
    <rPh sb="0" eb="2">
      <t>リヨウ</t>
    </rPh>
    <phoneticPr fontId="3"/>
  </si>
  <si>
    <t>（８）土地の滅失等</t>
  </si>
  <si>
    <t>権の移転は、１の各筆明細に定めるもののほか、次に定めるところによる。</t>
  </si>
  <si>
    <t>　ア　本計画の公告後、当該土地の引渡しの時期までの間に、天災その他、甲及び乙の責に</t>
  </si>
  <si>
    <t>　　帰すべからざる事由により当該土地の全部が滅失その他の事由により使用及び収益をす</t>
  </si>
  <si>
    <t>　　ることができなくなった場合は、乙は本計画により成立する法律関係を解除することが</t>
  </si>
  <si>
    <t>　　１の各筆明細に記載された土地（以下「当該土地」という。）の所有権は、本計画の公告があ</t>
  </si>
  <si>
    <t>　　できる。</t>
  </si>
  <si>
    <t>　り、１の各筆明細に記載された対価の支払期限までに対価の全部の支払を了したときは、その所</t>
  </si>
  <si>
    <t>　イ　本計画の公告後、当該土地の引渡しの時期までの間に、天災その他、甲及び乙の責に</t>
  </si>
  <si>
    <t>　　帰すべからざる事由により当該土地の一部が滅失その他の事由により使用及び収益をす</t>
  </si>
  <si>
    <t>　　ることができなくなった場合は、甲及び乙は本計画による１の各筆明細に記載された対</t>
  </si>
  <si>
    <t>　　１の各筆明細に記載された対価の支払期限までに対価の全部の支払がなされなかったときは、</t>
  </si>
  <si>
    <t>　　価の変更その他必要な事項について協議をする。</t>
  </si>
  <si>
    <t>（９）所有権取得者の責務　</t>
  </si>
  <si>
    <t>　　乙は，この本計画の定めるところに従い，所有権の移転を受けた土地を効率的かつ適正</t>
  </si>
  <si>
    <t>　　甲及び農地中間管理機構から所有権の移転を受ける者（以下「乙」という。）は、当該土地の</t>
  </si>
  <si>
    <t>　に利用しなければならない。</t>
  </si>
  <si>
    <t>　１の各筆明細に記載された面積と実測面積との間に差異があっても、異議を述べず、また、対価</t>
  </si>
  <si>
    <t>　の増減を請求しない。</t>
  </si>
  <si>
    <t>（10）買戻特約〈買入協議による買入の場合のみ適応〉</t>
  </si>
  <si>
    <t>　　乙が当該土地に設定する所有権移転の時期から５年を経過するまでの間において耕作を</t>
  </si>
  <si>
    <t>（４）租税公課の負担</t>
  </si>
  <si>
    <t>　　しないと認められる場合、甲は当該土地の買戻しをすることができる。ただし、乙の不</t>
  </si>
  <si>
    <t>　当該土地に係る固定資産税については，地方税法の定めるところによる。</t>
  </si>
  <si>
    <t>　　耕作が甲の承認を得た場合を除く。</t>
  </si>
  <si>
    <t>（５）所有権の移転の登記</t>
  </si>
  <si>
    <t>　　本計画による所有権の移転の登記は、甲の申請により行うものとし、乙はこれに協力しなけれ</t>
  </si>
  <si>
    <t>　　本計画に定めのない事項及び本計画に疑義が生じたときは、甲，乙，市町村及び農業委</t>
  </si>
  <si>
    <t>　ばならない。</t>
  </si>
  <si>
    <t>　員会が協議する。</t>
  </si>
  <si>
    <t>（６）経費の負担</t>
  </si>
  <si>
    <t>　　所有権移転の登記に要する経費は、乙が負担する。その他の経費については、甲及び乙が協議</t>
  </si>
  <si>
    <t>　して定める。</t>
  </si>
  <si>
    <t>（７）債務不履行による法律関係の解除</t>
  </si>
  <si>
    <t>　　ア　甲又は乙は、相手方が本計画に基づく義務を履行しないときは、本計画によって成立した</t>
  </si>
  <si>
    <t>　　　法律関係を解除することができる。</t>
  </si>
  <si>
    <t>　　イ　甲又は乙は、アにより法律関係を解除したときは、その相手方に対して損害賠償金（違約</t>
  </si>
  <si>
    <t>　　　金）の支払を請求することができる。</t>
  </si>
  <si>
    <t>（様式第17号）</t>
    <rPh sb="1" eb="3">
      <t>ヨウシキ</t>
    </rPh>
    <rPh sb="3" eb="4">
      <t>ダイ</t>
    </rPh>
    <rPh sb="6" eb="7">
      <t>ゴウ</t>
    </rPh>
    <phoneticPr fontId="3"/>
  </si>
  <si>
    <t>受　　　領　　　証</t>
    <phoneticPr fontId="3"/>
  </si>
  <si>
    <t>区　　分</t>
    <phoneticPr fontId="3"/>
  </si>
  <si>
    <t xml:space="preserve">書　　　類　　　の　　　内　　　容 </t>
  </si>
  <si>
    <t>登記済証</t>
  </si>
  <si>
    <t xml:space="preserve">《土地の表示》 </t>
  </si>
  <si>
    <t>市町村</t>
    <rPh sb="0" eb="3">
      <t>シチョウソン</t>
    </rPh>
    <phoneticPr fontId="3"/>
  </si>
  <si>
    <t xml:space="preserve">　上記のとおり，確認のうえ確かに受領しました。 </t>
    <phoneticPr fontId="3"/>
  </si>
  <si>
    <t xml:space="preserve">住所 </t>
  </si>
  <si>
    <t>氏名</t>
    <phoneticPr fontId="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</si>
  <si>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3"/>
  </si>
  <si>
    <t>理事長　満薗　秀彦</t>
    <rPh sb="0" eb="3">
      <t>リジチョウ</t>
    </rPh>
    <phoneticPr fontId="3"/>
  </si>
  <si>
    <t>公社
買入日</t>
    <rPh sb="0" eb="2">
      <t>コウシャ</t>
    </rPh>
    <rPh sb="5" eb="6">
      <t>ビ</t>
    </rPh>
    <phoneticPr fontId="3"/>
  </si>
  <si>
    <t>受け手</t>
    <rPh sb="0" eb="1">
      <t>ウ</t>
    </rPh>
    <rPh sb="2" eb="3">
      <t>テ</t>
    </rPh>
    <phoneticPr fontId="3"/>
  </si>
  <si>
    <t>出し手</t>
    <rPh sb="0" eb="1">
      <t>ダ</t>
    </rPh>
    <rPh sb="2" eb="3">
      <t>テ</t>
    </rPh>
    <phoneticPr fontId="3"/>
  </si>
  <si>
    <t>※記載注意　黄色網掛け部分を入力してください。</t>
    <rPh sb="1" eb="5">
      <t>キサイチュウイ</t>
    </rPh>
    <rPh sb="6" eb="8">
      <t>キイロ</t>
    </rPh>
    <rPh sb="8" eb="10">
      <t>アミカ</t>
    </rPh>
    <rPh sb="11" eb="13">
      <t>ブブン</t>
    </rPh>
    <rPh sb="14" eb="16">
      <t>ニュウリョク</t>
    </rPh>
    <phoneticPr fontId="3"/>
  </si>
  <si>
    <t>促進計画（所有権）申請書類　様式作成用入力シート</t>
    <rPh sb="0" eb="2">
      <t>ソクシン</t>
    </rPh>
    <rPh sb="2" eb="4">
      <t>ケイカク</t>
    </rPh>
    <rPh sb="5" eb="8">
      <t>ショユウケン</t>
    </rPh>
    <rPh sb="9" eb="11">
      <t>シンセイ</t>
    </rPh>
    <rPh sb="11" eb="13">
      <t>ショルイ</t>
    </rPh>
    <rPh sb="14" eb="16">
      <t>ヨウシキ</t>
    </rPh>
    <rPh sb="16" eb="18">
      <t>サクセイ</t>
    </rPh>
    <rPh sb="18" eb="19">
      <t>ヨウ</t>
    </rPh>
    <rPh sb="19" eb="21">
      <t>ニュウリョク</t>
    </rPh>
    <phoneticPr fontId="3"/>
  </si>
  <si>
    <t>受け手への売渡日</t>
    <rPh sb="0" eb="1">
      <t>ウ</t>
    </rPh>
    <rPh sb="2" eb="3">
      <t>テ</t>
    </rPh>
    <rPh sb="5" eb="6">
      <t>ウ</t>
    </rPh>
    <rPh sb="6" eb="7">
      <t>ワタ</t>
    </rPh>
    <rPh sb="7" eb="8">
      <t>ビ</t>
    </rPh>
    <phoneticPr fontId="3"/>
  </si>
  <si>
    <t>　１　買入希望日</t>
    <rPh sb="3" eb="5">
      <t>カイイレ</t>
    </rPh>
    <rPh sb="5" eb="8">
      <t>キボウビ</t>
    </rPh>
    <phoneticPr fontId="3"/>
  </si>
  <si>
    <t>　２　売渡予定日</t>
    <rPh sb="3" eb="5">
      <t>ウリワタシ</t>
    </rPh>
    <rPh sb="5" eb="8">
      <t>ヨテイビ</t>
    </rPh>
    <phoneticPr fontId="3"/>
  </si>
  <si>
    <t>↓買入日和暦（引用用）</t>
    <rPh sb="1" eb="3">
      <t>カイイレ</t>
    </rPh>
    <rPh sb="3" eb="4">
      <t>ビ</t>
    </rPh>
    <rPh sb="4" eb="6">
      <t>ワレキ</t>
    </rPh>
    <rPh sb="7" eb="9">
      <t>インヨウ</t>
    </rPh>
    <rPh sb="9" eb="10">
      <t>ヨウ</t>
    </rPh>
    <phoneticPr fontId="3"/>
  </si>
  <si>
    <t>↓売渡日和暦（引用用）</t>
    <rPh sb="1" eb="3">
      <t>ウリワタシ</t>
    </rPh>
    <rPh sb="3" eb="4">
      <t>ビ</t>
    </rPh>
    <rPh sb="4" eb="6">
      <t>ワレキ</t>
    </rPh>
    <rPh sb="7" eb="9">
      <t>インヨウ</t>
    </rPh>
    <rPh sb="9" eb="10">
      <t>ヨウ</t>
    </rPh>
    <phoneticPr fontId="3"/>
  </si>
  <si>
    <t>　　①　売買事例は条件が近いものを出来るだけ多く記入すること。</t>
    <rPh sb="4" eb="6">
      <t>バイバイ</t>
    </rPh>
    <rPh sb="6" eb="8">
      <t>ジレイ</t>
    </rPh>
    <rPh sb="9" eb="11">
      <t>ジョウケン</t>
    </rPh>
    <rPh sb="12" eb="13">
      <t>チカ</t>
    </rPh>
    <rPh sb="17" eb="19">
      <t>デキ</t>
    </rPh>
    <rPh sb="22" eb="23">
      <t>オオ</t>
    </rPh>
    <rPh sb="24" eb="26">
      <t>キニュウ</t>
    </rPh>
    <phoneticPr fontId="3"/>
  </si>
  <si>
    <t>出　し　手</t>
    <rPh sb="0" eb="1">
      <t>ダ</t>
    </rPh>
    <rPh sb="4" eb="5">
      <t>テ</t>
    </rPh>
    <phoneticPr fontId="3"/>
  </si>
  <si>
    <t>受　け　手</t>
    <rPh sb="0" eb="1">
      <t>ウ</t>
    </rPh>
    <rPh sb="4" eb="5">
      <t>テ</t>
    </rPh>
    <phoneticPr fontId="3"/>
  </si>
  <si>
    <t>　　①　出し手は登記名義人であること。</t>
    <rPh sb="4" eb="5">
      <t>ダ</t>
    </rPh>
    <rPh sb="6" eb="7">
      <t>テ</t>
    </rPh>
    <rPh sb="8" eb="10">
      <t>トウキ</t>
    </rPh>
    <rPh sb="10" eb="13">
      <t>メイギニン</t>
    </rPh>
    <phoneticPr fontId="3"/>
  </si>
  <si>
    <t>　　②　共有名義の場合は出し手を２段書きするとともに備考欄に持分の割合を記入すること。</t>
    <rPh sb="4" eb="6">
      <t>キョウユウ</t>
    </rPh>
    <rPh sb="6" eb="8">
      <t>メイギ</t>
    </rPh>
    <rPh sb="9" eb="11">
      <t>バアイ</t>
    </rPh>
    <rPh sb="12" eb="13">
      <t>ダ</t>
    </rPh>
    <rPh sb="14" eb="15">
      <t>テ</t>
    </rPh>
    <rPh sb="17" eb="18">
      <t>ダン</t>
    </rPh>
    <rPh sb="18" eb="19">
      <t>ガ</t>
    </rPh>
    <rPh sb="26" eb="28">
      <t>ビコウ</t>
    </rPh>
    <rPh sb="28" eb="29">
      <t>ラン</t>
    </rPh>
    <rPh sb="30" eb="31">
      <t>モ</t>
    </rPh>
    <rPh sb="31" eb="32">
      <t>ブン</t>
    </rPh>
    <rPh sb="33" eb="35">
      <t>ワリアイ</t>
    </rPh>
    <rPh sb="36" eb="38">
      <t>キニュウ</t>
    </rPh>
    <phoneticPr fontId="3"/>
  </si>
  <si>
    <t>現況
地目</t>
    <rPh sb="0" eb="2">
      <t>ゲンキョウ</t>
    </rPh>
    <rPh sb="3" eb="5">
      <t>チモク</t>
    </rPh>
    <rPh sb="4" eb="5">
      <t>ゲンチ</t>
    </rPh>
    <phoneticPr fontId="3"/>
  </si>
  <si>
    <t>10a
当たり</t>
    <phoneticPr fontId="3"/>
  </si>
  <si>
    <t>②市町村基本構想基準面積</t>
    <rPh sb="1" eb="4">
      <t>シチョウソン</t>
    </rPh>
    <rPh sb="4" eb="8">
      <t>キホンコウソウ</t>
    </rPh>
    <rPh sb="8" eb="12">
      <t>キジュンメンセキ</t>
    </rPh>
    <phoneticPr fontId="3"/>
  </si>
  <si>
    <t>③購入財源は十分にあるか</t>
    <rPh sb="1" eb="3">
      <t>コウニュウ</t>
    </rPh>
    <rPh sb="3" eb="5">
      <t>ザイゲ</t>
    </rPh>
    <rPh sb="6" eb="8">
      <t>ジュウブ</t>
    </rPh>
    <phoneticPr fontId="34"/>
  </si>
  <si>
    <t>④経営状況はどうか</t>
    <rPh sb="1" eb="5">
      <t>ケイエイ</t>
    </rPh>
    <phoneticPr fontId="34"/>
  </si>
  <si>
    <t>⑤借入金がある場合，借入目的は何かまた，償還に遅延がないか</t>
    <rPh sb="1" eb="3">
      <t>カリイレ</t>
    </rPh>
    <rPh sb="3" eb="4">
      <t>キン</t>
    </rPh>
    <rPh sb="7" eb="9">
      <t>バアイ</t>
    </rPh>
    <rPh sb="10" eb="12">
      <t>カリイレ</t>
    </rPh>
    <rPh sb="12" eb="14">
      <t>モクテキ</t>
    </rPh>
    <rPh sb="15" eb="16">
      <t>ナニ</t>
    </rPh>
    <rPh sb="20" eb="22">
      <t>ショウカン</t>
    </rPh>
    <rPh sb="23" eb="25">
      <t>チエン</t>
    </rPh>
    <phoneticPr fontId="29"/>
  </si>
  <si>
    <t>⑥今回の事業活用で経営改善，規模拡大が図られるか</t>
    <rPh sb="1" eb="3">
      <t>コンカイ</t>
    </rPh>
    <rPh sb="4" eb="6">
      <t>ジギョウ</t>
    </rPh>
    <rPh sb="6" eb="8">
      <t>カツヨウ</t>
    </rPh>
    <rPh sb="9" eb="13">
      <t>ケイエイカイゼ</t>
    </rPh>
    <rPh sb="14" eb="18">
      <t>キボカ</t>
    </rPh>
    <rPh sb="19" eb="20">
      <t>ハカ</t>
    </rPh>
    <phoneticPr fontId="34"/>
  </si>
  <si>
    <t>出し手</t>
    <rPh sb="0" eb="1">
      <t>ダ</t>
    </rPh>
    <rPh sb="2" eb="3">
      <t>テ</t>
    </rPh>
    <phoneticPr fontId="34"/>
  </si>
  <si>
    <t>１　対象農用地所在等（複数筆が対象の場合は、欄を増やす，枚数を増やす等して全筆の写真を提出してください）</t>
    <rPh sb="2" eb="4">
      <t>タイショウ</t>
    </rPh>
    <rPh sb="4" eb="7">
      <t>ノウヨウチ</t>
    </rPh>
    <rPh sb="7" eb="10">
      <t>ショザイナド</t>
    </rPh>
    <rPh sb="11" eb="13">
      <t>フクスウ</t>
    </rPh>
    <rPh sb="13" eb="14">
      <t>フデ</t>
    </rPh>
    <rPh sb="15" eb="17">
      <t>タイショウ</t>
    </rPh>
    <rPh sb="18" eb="20">
      <t>バアイ</t>
    </rPh>
    <rPh sb="22" eb="23">
      <t>ラン</t>
    </rPh>
    <rPh sb="24" eb="25">
      <t>フ</t>
    </rPh>
    <rPh sb="28" eb="30">
      <t>マイスウ</t>
    </rPh>
    <rPh sb="31" eb="32">
      <t>フ</t>
    </rPh>
    <rPh sb="34" eb="35">
      <t>ナド</t>
    </rPh>
    <rPh sb="37" eb="38">
      <t>ゼン</t>
    </rPh>
    <rPh sb="38" eb="39">
      <t>ヒツ</t>
    </rPh>
    <rPh sb="40" eb="42">
      <t>シャシン</t>
    </rPh>
    <rPh sb="43" eb="45">
      <t>テイシュツ</t>
    </rPh>
    <phoneticPr fontId="34"/>
  </si>
  <si>
    <t>　現況写真</t>
    <rPh sb="1" eb="3">
      <t>ゲンキョウ</t>
    </rPh>
    <rPh sb="2" eb="3">
      <t>キョウ</t>
    </rPh>
    <rPh sb="3" eb="5">
      <t>シャシン</t>
    </rPh>
    <phoneticPr fontId="34"/>
  </si>
  <si>
    <t>作成日　令和　年　月　日</t>
    <rPh sb="0" eb="2">
      <t>サクセイ</t>
    </rPh>
    <rPh sb="4" eb="6">
      <t>レイワ</t>
    </rPh>
    <rPh sb="7" eb="8">
      <t>ネン</t>
    </rPh>
    <rPh sb="9" eb="10">
      <t>ツキ</t>
    </rPh>
    <rPh sb="11" eb="12">
      <t>ニチ</t>
    </rPh>
    <phoneticPr fontId="3"/>
  </si>
  <si>
    <r>
      <t>　１．認定農業者　　２．認定新規就農者　　３．基本構想水準到達</t>
    </r>
    <r>
      <rPr>
        <strike/>
        <sz val="14"/>
        <rFont val="ＭＳ 明朝"/>
        <family val="1"/>
        <charset val="128"/>
      </rPr>
      <t>農業</t>
    </r>
    <r>
      <rPr>
        <sz val="14"/>
        <rFont val="ＭＳ 明朝"/>
        <family val="1"/>
        <charset val="128"/>
      </rPr>
      <t>者　　</t>
    </r>
    <rPh sb="3" eb="5">
      <t>ニンテイ</t>
    </rPh>
    <rPh sb="5" eb="8">
      <t>ノウギョウシャ</t>
    </rPh>
    <rPh sb="12" eb="14">
      <t>ニンテイ</t>
    </rPh>
    <rPh sb="14" eb="16">
      <t>シンキ</t>
    </rPh>
    <rPh sb="16" eb="19">
      <t>シュウノウシャ</t>
    </rPh>
    <rPh sb="23" eb="25">
      <t>キホン</t>
    </rPh>
    <rPh sb="25" eb="27">
      <t>コウソウ</t>
    </rPh>
    <rPh sb="27" eb="29">
      <t>スイジュン</t>
    </rPh>
    <rPh sb="29" eb="31">
      <t>トウタツ</t>
    </rPh>
    <rPh sb="31" eb="34">
      <t>ノウギョウシャ</t>
    </rPh>
    <phoneticPr fontId="3"/>
  </si>
  <si>
    <t>現況（令和　年）</t>
    <rPh sb="0" eb="2">
      <t>ゲンキョウ</t>
    </rPh>
    <rPh sb="3" eb="5">
      <t>レイワ</t>
    </rPh>
    <rPh sb="6" eb="7">
      <t>トシ</t>
    </rPh>
    <phoneticPr fontId="3"/>
  </si>
  <si>
    <t>農薬等</t>
    <rPh sb="0" eb="2">
      <t>ノウヤク</t>
    </rPh>
    <rPh sb="2" eb="3">
      <t>トウ</t>
    </rPh>
    <phoneticPr fontId="3"/>
  </si>
  <si>
    <t>２　認定農業者・認定新規就農者の場合</t>
    <rPh sb="2" eb="4">
      <t>ニンテイ</t>
    </rPh>
    <rPh sb="4" eb="7">
      <t>ノウギョウシャ</t>
    </rPh>
    <rPh sb="8" eb="12">
      <t>ニンテイシンキ</t>
    </rPh>
    <rPh sb="12" eb="14">
      <t>シュウノウ</t>
    </rPh>
    <rPh sb="14" eb="15">
      <t>シャ</t>
    </rPh>
    <rPh sb="16" eb="18">
      <t>バアイ</t>
    </rPh>
    <phoneticPr fontId="3"/>
  </si>
  <si>
    <t>　・農地買受後の経営面積が農業経営改善計画等に沿ったものである　☑　</t>
    <rPh sb="2" eb="4">
      <t>ノウチ</t>
    </rPh>
    <rPh sb="4" eb="5">
      <t>カ</t>
    </rPh>
    <rPh sb="5" eb="6">
      <t>ウ</t>
    </rPh>
    <rPh sb="6" eb="7">
      <t>ゴ</t>
    </rPh>
    <rPh sb="8" eb="10">
      <t>ケイエイ</t>
    </rPh>
    <rPh sb="10" eb="12">
      <t>メンセキ</t>
    </rPh>
    <rPh sb="13" eb="15">
      <t>ノウギョウ</t>
    </rPh>
    <rPh sb="15" eb="17">
      <t>ケイエイ</t>
    </rPh>
    <rPh sb="17" eb="19">
      <t>カイゼン</t>
    </rPh>
    <rPh sb="19" eb="21">
      <t>ケイカク</t>
    </rPh>
    <rPh sb="21" eb="22">
      <t>トウ</t>
    </rPh>
    <rPh sb="23" eb="24">
      <t>ソ</t>
    </rPh>
    <phoneticPr fontId="3"/>
  </si>
  <si>
    <t>６　現況の主な農業施設・農業機械等の資本装備</t>
    <rPh sb="2" eb="4">
      <t>ゲンキョウ</t>
    </rPh>
    <rPh sb="5" eb="6">
      <t>シュ</t>
    </rPh>
    <rPh sb="7" eb="9">
      <t>ノウギョウ</t>
    </rPh>
    <rPh sb="9" eb="11">
      <t>シセツ</t>
    </rPh>
    <rPh sb="12" eb="16">
      <t>ノウギョウキカイ</t>
    </rPh>
    <rPh sb="16" eb="17">
      <t>トウ</t>
    </rPh>
    <rPh sb="18" eb="20">
      <t>シホン</t>
    </rPh>
    <rPh sb="20" eb="22">
      <t>ソウビ</t>
    </rPh>
    <phoneticPr fontId="3"/>
  </si>
  <si>
    <t>８　現在の借入金と償還計画（農外も含む）</t>
    <rPh sb="2" eb="4">
      <t>ゲンザイ</t>
    </rPh>
    <rPh sb="5" eb="8">
      <t>カリイレキン</t>
    </rPh>
    <rPh sb="9" eb="11">
      <t>ショウカン</t>
    </rPh>
    <rPh sb="11" eb="13">
      <t>ケイカク</t>
    </rPh>
    <rPh sb="14" eb="16">
      <t>ノウガイ</t>
    </rPh>
    <rPh sb="17" eb="18">
      <t>フク</t>
    </rPh>
    <phoneticPr fontId="3"/>
  </si>
  <si>
    <t>９　農用地を買入れるための資金計画</t>
    <rPh sb="2" eb="5">
      <t>ノウヨウチ</t>
    </rPh>
    <rPh sb="6" eb="8">
      <t>カイイレ</t>
    </rPh>
    <rPh sb="13" eb="15">
      <t>シキン</t>
    </rPh>
    <rPh sb="15" eb="17">
      <t>ケイカク</t>
    </rPh>
    <phoneticPr fontId="3"/>
  </si>
  <si>
    <t>（様式第24号）　農用地利用集積等促進計画（所有権）</t>
    <rPh sb="6" eb="7">
      <t>ゴウ</t>
    </rPh>
    <rPh sb="9" eb="12">
      <t>ノウヨウチ</t>
    </rPh>
    <rPh sb="12" eb="16">
      <t>リヨウシュウセキ</t>
    </rPh>
    <rPh sb="16" eb="17">
      <t>トウ</t>
    </rPh>
    <rPh sb="17" eb="21">
      <t>ソクシンケイカク</t>
    </rPh>
    <rPh sb="22" eb="25">
      <t>ショユウケン</t>
    </rPh>
    <phoneticPr fontId="3"/>
  </si>
  <si>
    <t>↓筆数（数字のみ）→</t>
    <phoneticPr fontId="3"/>
  </si>
  <si>
    <t>　(２)　農用地の買入価格は，下記２のとおりとします。</t>
    <rPh sb="5" eb="8">
      <t>ノウヨウチ</t>
    </rPh>
    <rPh sb="9" eb="11">
      <t>カイイレ</t>
    </rPh>
    <rPh sb="11" eb="13">
      <t>カカク</t>
    </rPh>
    <rPh sb="15" eb="17">
      <t>カキ</t>
    </rPh>
    <phoneticPr fontId="3"/>
  </si>
  <si>
    <t>買入することを確約します。</t>
    <rPh sb="0" eb="2">
      <t>カイイレ</t>
    </rPh>
    <rPh sb="6" eb="8">
      <t>カクヤク</t>
    </rPh>
    <phoneticPr fontId="3"/>
  </si>
  <si>
    <t xml:space="preserve">　(３)  農用地について，境界・面積は確認済みであり，買入時に異議は申し出ません。 </t>
    <rPh sb="6" eb="9">
      <t>ノウヨウチ</t>
    </rPh>
    <rPh sb="14" eb="16">
      <t>キョウカイ</t>
    </rPh>
    <rPh sb="17" eb="19">
      <t>メンセキ</t>
    </rPh>
    <rPh sb="20" eb="22">
      <t>カクニン</t>
    </rPh>
    <rPh sb="22" eb="23">
      <t>ズ</t>
    </rPh>
    <rPh sb="28" eb="30">
      <t>カイイレ</t>
    </rPh>
    <rPh sb="30" eb="31">
      <t>ジ</t>
    </rPh>
    <rPh sb="32" eb="34">
      <t>イギ</t>
    </rPh>
    <rPh sb="35" eb="36">
      <t>モウ</t>
    </rPh>
    <rPh sb="37" eb="38">
      <t>デ</t>
    </rPh>
    <phoneticPr fontId="3"/>
  </si>
  <si>
    <t>　(5)　買入期限までの農用地の管理，保全等については，適正に行います。</t>
    <rPh sb="5" eb="7">
      <t>カイイレ</t>
    </rPh>
    <rPh sb="7" eb="9">
      <t>キゲン</t>
    </rPh>
    <rPh sb="12" eb="15">
      <t>ノウヨウチ</t>
    </rPh>
    <rPh sb="16" eb="18">
      <t>カンリ</t>
    </rPh>
    <rPh sb="19" eb="21">
      <t>ホゼン</t>
    </rPh>
    <rPh sb="21" eb="22">
      <t>トウ</t>
    </rPh>
    <rPh sb="28" eb="30">
      <t>テキセイ</t>
    </rPh>
    <rPh sb="31" eb="32">
      <t>オコナ</t>
    </rPh>
    <phoneticPr fontId="53"/>
  </si>
  <si>
    <t xml:space="preserve">２　買入する農用地等の表示 </t>
    <rPh sb="2" eb="4">
      <t>カイイレ</t>
    </rPh>
    <phoneticPr fontId="53"/>
  </si>
  <si>
    <t>買入価格</t>
    <rPh sb="0" eb="2">
      <t>カイイレ</t>
    </rPh>
    <rPh sb="2" eb="4">
      <t>カカク</t>
    </rPh>
    <phoneticPr fontId="3"/>
  </si>
  <si>
    <t>口座振込</t>
    <rPh sb="0" eb="3">
      <t>コウザフ</t>
    </rPh>
    <rPh sb="3" eb="4">
      <t>コ</t>
    </rPh>
    <phoneticPr fontId="3"/>
  </si>
  <si>
    <t>（様式25号）　農用地利用集積等促進計画（所有権）</t>
    <rPh sb="5" eb="6">
      <t>ゴウ</t>
    </rPh>
    <rPh sb="8" eb="11">
      <t>ノウヨウチ</t>
    </rPh>
    <rPh sb="11" eb="15">
      <t>リヨウシュウセキ</t>
    </rPh>
    <rPh sb="15" eb="16">
      <t>トウ</t>
    </rPh>
    <rPh sb="16" eb="20">
      <t>ソクシンケイカク</t>
    </rPh>
    <rPh sb="21" eb="24">
      <t>ショユウケン</t>
    </rPh>
    <phoneticPr fontId="3"/>
  </si>
  <si>
    <t>問題無し</t>
    <phoneticPr fontId="3"/>
  </si>
  <si>
    <t>農用地等取得後の経営面積が，当該地域における営農類型ごとの農家の平均経営面積を超えているか。</t>
    <phoneticPr fontId="3"/>
  </si>
  <si>
    <t>公社買入
金額(円)</t>
    <rPh sb="0" eb="4">
      <t>コウシャカイイレ</t>
    </rPh>
    <rPh sb="8" eb="9">
      <t>エン</t>
    </rPh>
    <phoneticPr fontId="3"/>
  </si>
  <si>
    <t>農地代金
加算額(円)</t>
    <rPh sb="0" eb="4">
      <t>ノウチダイキン</t>
    </rPh>
    <rPh sb="5" eb="8">
      <t>カサンガク</t>
    </rPh>
    <rPh sb="9" eb="10">
      <t>エン</t>
    </rPh>
    <phoneticPr fontId="3"/>
  </si>
  <si>
    <t>売渡金額(円)</t>
    <rPh sb="0" eb="2">
      <t>ウリワタシ</t>
    </rPh>
    <rPh sb="2" eb="4">
      <t>キンガク</t>
    </rPh>
    <rPh sb="5" eb="6">
      <t>エン</t>
    </rPh>
    <phoneticPr fontId="3"/>
  </si>
  <si>
    <t>買入金額合計で算出した加算額（四捨五入済）→</t>
    <rPh sb="0" eb="2">
      <t>カイイレ</t>
    </rPh>
    <rPh sb="2" eb="6">
      <t>キンガクゴウケイ</t>
    </rPh>
    <rPh sb="7" eb="9">
      <t>サンシュツ</t>
    </rPh>
    <rPh sb="11" eb="14">
      <t>カサンガク</t>
    </rPh>
    <rPh sb="15" eb="19">
      <t>シシャゴニュウ</t>
    </rPh>
    <rPh sb="19" eb="20">
      <t>スミ</t>
    </rPh>
    <phoneticPr fontId="3"/>
  </si>
  <si>
    <t>※下記の枠内は変更，削除しないでください。</t>
    <rPh sb="1" eb="3">
      <t>カキ</t>
    </rPh>
    <rPh sb="4" eb="6">
      <t>ワクナイ</t>
    </rPh>
    <rPh sb="7" eb="9">
      <t>ヘンコウ</t>
    </rPh>
    <rPh sb="10" eb="12">
      <t>サクジョ</t>
    </rPh>
    <phoneticPr fontId="3"/>
  </si>
  <si>
    <t xml:space="preserve">
</t>
    <phoneticPr fontId="3"/>
  </si>
  <si>
    <r>
      <t xml:space="preserve">　　　　　　　　　　　　　　　　　筆ごとの加算額合計と比較→
※農地代金加算額は，買入金額合計を基準に算定します。
</t>
    </r>
    <r>
      <rPr>
        <b/>
        <u/>
        <sz val="16"/>
        <rFont val="ＭＳ ゴシック"/>
        <family val="3"/>
        <charset val="128"/>
      </rPr>
      <t xml:space="preserve">ここがTRUEでない場合は，筆ごとの加算額を調整して，筆ごとの加算額合計と買入金額合計で算出した加算額を合わせてください。
</t>
    </r>
    <rPh sb="32" eb="34">
      <t>ノウチ</t>
    </rPh>
    <rPh sb="34" eb="36">
      <t>ダイキン</t>
    </rPh>
    <rPh sb="36" eb="38">
      <t>カサン</t>
    </rPh>
    <rPh sb="38" eb="39">
      <t>ガク</t>
    </rPh>
    <rPh sb="48" eb="50">
      <t>キジュン</t>
    </rPh>
    <rPh sb="51" eb="53">
      <t>サンテイ</t>
    </rPh>
    <rPh sb="110" eb="111">
      <t>ア</t>
    </rPh>
    <phoneticPr fontId="3"/>
  </si>
  <si>
    <r>
      <t xml:space="preserve">申出人（事業参加者）　　 </t>
    </r>
    <r>
      <rPr>
        <sz val="12"/>
        <rFont val="ＭＳ 明朝"/>
        <family val="1"/>
        <charset val="128"/>
      </rPr>
      <t xml:space="preserve">    </t>
    </r>
    <rPh sb="4" eb="6">
      <t>ジギョウ</t>
    </rPh>
    <rPh sb="6" eb="9">
      <t>サンカシャ</t>
    </rPh>
    <phoneticPr fontId="3"/>
  </si>
  <si>
    <t>　(4)　(1)の買入期限までに契約が履行できない場合は，違約金として，公社取得価格の５％に相当する額を支払います。</t>
    <rPh sb="9" eb="11">
      <t>カイイレ</t>
    </rPh>
    <rPh sb="11" eb="13">
      <t>キゲン</t>
    </rPh>
    <rPh sb="16" eb="18">
      <t>ケイヤク</t>
    </rPh>
    <rPh sb="19" eb="21">
      <t>リコウ</t>
    </rPh>
    <rPh sb="25" eb="27">
      <t>バアイ</t>
    </rPh>
    <rPh sb="29" eb="32">
      <t>イヤクキン</t>
    </rPh>
    <rPh sb="36" eb="38">
      <t>コウシャ</t>
    </rPh>
    <rPh sb="38" eb="40">
      <t>シュトク</t>
    </rPh>
    <rPh sb="40" eb="42">
      <t>カカク</t>
    </rPh>
    <rPh sb="46" eb="48">
      <t>ソウトウ</t>
    </rPh>
    <phoneticPr fontId="53"/>
  </si>
  <si>
    <t>　３　提出する所有権移転情報</t>
    <rPh sb="3" eb="5">
      <t>テイシュツ</t>
    </rPh>
    <rPh sb="7" eb="9">
      <t>ショユウ</t>
    </rPh>
    <rPh sb="10" eb="12">
      <t>イテン</t>
    </rPh>
    <rPh sb="12" eb="14">
      <t>ジョウホウ</t>
    </rPh>
    <phoneticPr fontId="3"/>
  </si>
  <si>
    <t>　農地中間管理事業の推進に関する法律第18条第８項の規定により，令和　年　月　日に所有権を移転した後記不動産につき，所有権の移転の登記を申請することを承諾する。</t>
    <rPh sb="49" eb="51">
      <t>ゴキ</t>
    </rPh>
    <rPh sb="66" eb="68">
      <t>シンセイ</t>
    </rPh>
    <phoneticPr fontId="3"/>
  </si>
  <si>
    <t>印</t>
  </si>
  <si>
    <t>令和　　年　　月　　日</t>
    <rPh sb="0" eb="2">
      <t>レイワ</t>
    </rPh>
    <rPh sb="4" eb="5">
      <t>ネン</t>
    </rPh>
    <rPh sb="7" eb="8">
      <t>ツキ</t>
    </rPh>
    <rPh sb="10" eb="11">
      <t>ヒ</t>
    </rPh>
    <phoneticPr fontId="3"/>
  </si>
  <si>
    <t>承　諾　者</t>
    <rPh sb="0" eb="1">
      <t>ショウ</t>
    </rPh>
    <rPh sb="2" eb="3">
      <t>ダク</t>
    </rPh>
    <rPh sb="4" eb="5">
      <t>モノ</t>
    </rPh>
    <phoneticPr fontId="3"/>
  </si>
  <si>
    <t>公益財団法人 鹿児島県地域振興公社　　　理事長　満　薗　秀　彦　様</t>
    <rPh sb="0" eb="6">
      <t>コウエキザイダンホウジン</t>
    </rPh>
    <rPh sb="7" eb="17">
      <t>カゴシマケンチイキシンコウコウシャ</t>
    </rPh>
    <phoneticPr fontId="3"/>
  </si>
  <si>
    <t>土地の表示</t>
    <rPh sb="0" eb="2">
      <t>トチ</t>
    </rPh>
    <rPh sb="3" eb="5">
      <t>ヒョウジ</t>
    </rPh>
    <phoneticPr fontId="3"/>
  </si>
  <si>
    <t>不動産番号</t>
    <rPh sb="0" eb="5">
      <t>フドウサンバンゴウ</t>
    </rPh>
    <phoneticPr fontId="3"/>
  </si>
  <si>
    <t>大字</t>
    <rPh sb="0" eb="2">
      <t>オオアザ</t>
    </rPh>
    <phoneticPr fontId="3"/>
  </si>
  <si>
    <t>字</t>
    <rPh sb="0" eb="1">
      <t>アザ</t>
    </rPh>
    <phoneticPr fontId="3"/>
  </si>
  <si>
    <t>地番</t>
    <rPh sb="0" eb="2">
      <t>チバン</t>
    </rPh>
    <phoneticPr fontId="3"/>
  </si>
  <si>
    <t>地籍㎡</t>
    <rPh sb="0" eb="2">
      <t>チセキ</t>
    </rPh>
    <phoneticPr fontId="3"/>
  </si>
  <si>
    <t>住所</t>
    <rPh sb="0" eb="1">
      <t>ジュウ</t>
    </rPh>
    <rPh sb="1" eb="2">
      <t>ショ</t>
    </rPh>
    <phoneticPr fontId="53"/>
  </si>
  <si>
    <t>氏名</t>
    <rPh sb="0" eb="1">
      <t>ウジ</t>
    </rPh>
    <rPh sb="1" eb="2">
      <t>メイ</t>
    </rPh>
    <phoneticPr fontId="53"/>
  </si>
  <si>
    <t>地目</t>
    <rPh sb="0" eb="2">
      <t>チモク</t>
    </rPh>
    <phoneticPr fontId="3"/>
  </si>
  <si>
    <t>課税価格
（固定資産税評価額）</t>
    <rPh sb="0" eb="2">
      <t>カゼイ</t>
    </rPh>
    <rPh sb="2" eb="4">
      <t>カカク</t>
    </rPh>
    <rPh sb="6" eb="10">
      <t>コテイシサン</t>
    </rPh>
    <rPh sb="10" eb="11">
      <t>ゼイ</t>
    </rPh>
    <rPh sb="11" eb="14">
      <t>ヒョウカガク</t>
    </rPh>
    <phoneticPr fontId="3"/>
  </si>
  <si>
    <t>Ａ町</t>
    <rPh sb="1" eb="2">
      <t>チョウ</t>
    </rPh>
    <phoneticPr fontId="3"/>
  </si>
  <si>
    <t>〇〇</t>
    <phoneticPr fontId="3"/>
  </si>
  <si>
    <t>××</t>
    <phoneticPr fontId="3"/>
  </si>
  <si>
    <t>△△</t>
    <phoneticPr fontId="3"/>
  </si>
  <si>
    <t>1234567891234</t>
    <phoneticPr fontId="3"/>
  </si>
  <si>
    <t>1234567899876</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</si>
</sst>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_);[Red]\(#,##0\)"/>
    <numFmt numFmtId="177" formatCode="#,##0_ ;[Red]\-#,##0\ "/>
    <numFmt numFmtId="178" formatCode="#,##0;[Red]#,##0"/>
    <numFmt numFmtId="179" formatCode="#,##0_ "/>
    <numFmt numFmtId="180" formatCode="#,##0&quot;才&quot;"/>
    <numFmt numFmtId="181" formatCode="@&quot;農&quot;&quot;業&quot;&quot;委&quot;&quot;員&quot;&quot;会&quot;"/>
    <numFmt numFmtId="182" formatCode="&quot;第&quot;\ \ ###0\ &quot;号&quot;"/>
    <numFmt numFmtId="183" formatCode="&quot;農&quot;&quot;地&quot;&quot;第&quot;\ \ ###0\ &quot;号&quot;"/>
    <numFmt numFmtId="184" formatCode="0.0%"/>
    <numFmt numFmtId="185" formatCode="@\ &quot;会&quot;&quot;長&quot;"/>
    <numFmt numFmtId="186" formatCode="[$-411]ggge&quot;年&quot;m&quot;月&quot;d&quot;日&quot;;@"/>
    <numFmt numFmtId="187" formatCode="0.000_);[Red]\(0.000\)"/>
    <numFmt numFmtId="188" formatCode="[$-411]ge\.m\.d;@"/>
    <numFmt numFmtId="189" formatCode="0_);[Red]\(0\)"/>
    <numFmt numFmtId="190" formatCode="&quot;¥&quot;#,###\-"/>
  </numFmts>
  <fonts count="85">
    <font>
      <sz val="12"/>
      <name val="ＭＳ 明朝"/>
      <family val="1"/>
      <charset val="128"/>
    </font>
    <font>
      <sz val="11"/>
      <color theme="1"/>
      <name val="ＭＳ Ｐゴシック"/>
      <family val="2"/>
      <charset val="128"/>
      <scheme val="minor"/>
    </font>
    <font>
      <sz val="12"/>
      <name val="ＭＳ 明朝"/>
      <family val="1"/>
      <charset val="128"/>
    </font>
    <font>
      <sz val="6"/>
      <name val="ＭＳ 明朝"/>
      <family val="1"/>
      <charset val="128"/>
    </font>
    <font>
      <sz val="12"/>
      <name val="ＭＳ ゴシック"/>
      <family val="3"/>
      <charset val="128"/>
    </font>
    <font>
      <sz val="14"/>
      <name val="ＭＳ 明朝"/>
      <family val="1"/>
      <charset val="128"/>
    </font>
    <font>
      <sz val="11"/>
      <name val="ＭＳ 明朝"/>
      <family val="1"/>
      <charset val="128"/>
    </font>
    <font>
      <sz val="10"/>
      <name val="ＭＳ 明朝"/>
      <family val="1"/>
      <charset val="128"/>
    </font>
    <font>
      <b/>
      <sz val="18"/>
      <name val="ＭＳ 明朝"/>
      <family val="1"/>
      <charset val="128"/>
    </font>
    <font>
      <sz val="16"/>
      <name val="ＭＳ 明朝"/>
      <family val="1"/>
      <charset val="128"/>
    </font>
    <font>
      <b/>
      <sz val="24"/>
      <name val="ＭＳ 明朝"/>
      <family val="1"/>
      <charset val="128"/>
    </font>
    <font>
      <u/>
      <sz val="14"/>
      <name val="ＭＳ 明朝"/>
      <family val="1"/>
      <charset val="128"/>
    </font>
    <font>
      <b/>
      <sz val="26"/>
      <name val="ＭＳ 明朝"/>
      <family val="1"/>
      <charset val="128"/>
    </font>
    <font>
      <b/>
      <sz val="18"/>
      <color indexed="10"/>
      <name val="ＭＳ 明朝"/>
      <family val="1"/>
      <charset val="128"/>
    </font>
    <font>
      <sz val="14"/>
      <color indexed="12"/>
      <name val="ＭＳ 明朝"/>
      <family val="1"/>
      <charset val="128"/>
    </font>
    <font>
      <b/>
      <sz val="16"/>
      <color indexed="81"/>
      <name val="ＭＳ Ｐゴシック"/>
      <family val="3"/>
      <charset val="128"/>
    </font>
    <font>
      <sz val="11"/>
      <name val="ＭＳ Ｐゴシック"/>
      <family val="3"/>
      <charset val="128"/>
    </font>
    <font>
      <sz val="14"/>
      <name val="ＭＳ Ｐゴシック"/>
      <family val="3"/>
      <charset val="128"/>
    </font>
    <font>
      <sz val="15"/>
      <name val="ＭＳ 明朝"/>
      <family val="1"/>
      <charset val="128"/>
    </font>
    <font>
      <sz val="18"/>
      <name val="ＭＳ ゴシック"/>
      <family val="3"/>
      <charset val="128"/>
    </font>
    <font>
      <sz val="14"/>
      <color indexed="81"/>
      <name val="ＭＳ Ｐゴシック"/>
      <family val="3"/>
      <charset val="128"/>
    </font>
    <font>
      <sz val="14"/>
      <name val="ＭＳ ゴシック"/>
      <family val="3"/>
      <charset val="128"/>
    </font>
    <font>
      <sz val="16"/>
      <name val="ＭＳ ゴシック"/>
      <family val="3"/>
      <charset val="128"/>
    </font>
    <font>
      <sz val="12"/>
      <color indexed="81"/>
      <name val="ＭＳ Ｐゴシック"/>
      <family val="3"/>
      <charset val="128"/>
    </font>
    <font>
      <b/>
      <sz val="14"/>
      <color indexed="81"/>
      <name val="ＭＳ Ｐゴシック"/>
      <family val="3"/>
      <charset val="128"/>
    </font>
    <font>
      <sz val="11"/>
      <color theme="1"/>
      <name val="ＭＳ Ｐゴシック"/>
      <family val="2"/>
      <scheme val="minor"/>
    </font>
    <font>
      <strike/>
      <sz val="14"/>
      <name val="ＭＳ 明朝"/>
      <family val="1"/>
      <charset val="128"/>
    </font>
    <font>
      <strike/>
      <sz val="12"/>
      <name val="ＭＳ 明朝"/>
      <family val="1"/>
      <charset val="128"/>
    </font>
    <font>
      <strike/>
      <sz val="16"/>
      <name val="ＭＳ 明朝"/>
      <family val="1"/>
      <charset val="128"/>
    </font>
    <font>
      <sz val="6"/>
      <name val="ＭＳ Ｐゴシック"/>
      <family val="2"/>
      <charset val="128"/>
      <scheme val="minor"/>
    </font>
    <font>
      <b/>
      <sz val="12"/>
      <color indexed="81"/>
      <name val="MS P ゴシック"/>
      <family val="3"/>
      <charset val="128"/>
    </font>
    <font>
      <b/>
      <sz val="14"/>
      <color indexed="81"/>
      <name val="MS P ゴシック"/>
      <family val="3"/>
      <charset val="128"/>
    </font>
    <font>
      <b/>
      <sz val="12"/>
      <color indexed="81"/>
      <name val="ＭＳ Ｐゴシック"/>
      <family val="3"/>
      <charset val="128"/>
    </font>
    <font>
      <sz val="9"/>
      <color rgb="FF000000"/>
      <name val="Meiryo UI"/>
      <family val="3"/>
      <charset val="128"/>
    </font>
    <font>
      <sz val="6"/>
      <name val="ＭＳ Ｐゴシック"/>
      <family val="3"/>
      <charset val="128"/>
      <scheme val="minor"/>
    </font>
    <font>
      <strike/>
      <sz val="12"/>
      <name val="ＭＳ ゴシック"/>
      <family val="3"/>
      <charset val="128"/>
    </font>
    <font>
      <strike/>
      <u/>
      <sz val="14"/>
      <name val="ＭＳ 明朝"/>
      <family val="1"/>
      <charset val="128"/>
    </font>
    <font>
      <b/>
      <strike/>
      <sz val="14"/>
      <name val="ＭＳ 明朝"/>
      <family val="1"/>
      <charset val="128"/>
    </font>
    <font>
      <sz val="20"/>
      <name val="ＭＳ ゴシック"/>
      <family val="3"/>
      <charset val="128"/>
    </font>
    <font>
      <b/>
      <sz val="24"/>
      <name val="ＭＳ ゴシック"/>
      <family val="3"/>
      <charset val="128"/>
    </font>
    <font>
      <b/>
      <sz val="18"/>
      <name val="ＭＳ ゴシック"/>
      <family val="3"/>
      <charset val="128"/>
    </font>
    <font>
      <strike/>
      <sz val="16"/>
      <name val="ＭＳ ゴシック"/>
      <family val="3"/>
      <charset val="128"/>
    </font>
    <font>
      <sz val="16"/>
      <color rgb="FFFF0000"/>
      <name val="ＭＳ 明朝"/>
      <family val="1"/>
      <charset val="128"/>
    </font>
    <font>
      <sz val="9"/>
      <color indexed="81"/>
      <name val="ＭＳ Ｐゴシック"/>
      <family val="3"/>
      <charset val="128"/>
    </font>
    <font>
      <b/>
      <strike/>
      <sz val="16"/>
      <color indexed="81"/>
      <name val="ＭＳ Ｐゴシック"/>
      <family val="3"/>
      <charset val="128"/>
    </font>
    <font>
      <sz val="16"/>
      <color theme="1"/>
      <name val="ＭＳ 明朝"/>
      <family val="1"/>
      <charset val="128"/>
    </font>
    <font>
      <b/>
      <sz val="16"/>
      <color theme="1"/>
      <name val="ＭＳ 明朝"/>
      <family val="1"/>
      <charset val="128"/>
    </font>
    <font>
      <u/>
      <sz val="16"/>
      <color theme="1"/>
      <name val="ＭＳ 明朝"/>
      <family val="1"/>
      <charset val="128"/>
    </font>
    <font>
      <u/>
      <sz val="16"/>
      <name val="ＭＳ 明朝"/>
      <family val="1"/>
      <charset val="128"/>
    </font>
    <font>
      <b/>
      <sz val="20"/>
      <name val="ＭＳ 明朝"/>
      <family val="1"/>
      <charset val="128"/>
    </font>
    <font>
      <sz val="20"/>
      <name val="ＭＳ 明朝"/>
      <family val="1"/>
      <charset val="128"/>
    </font>
    <font>
      <b/>
      <sz val="14"/>
      <name val="ＭＳ 明朝"/>
      <family val="1"/>
      <charset val="128"/>
    </font>
    <font>
      <sz val="12"/>
      <name val="ＭＳ Ｐゴシック"/>
      <family val="3"/>
      <charset val="128"/>
      <scheme val="minor"/>
    </font>
    <font>
      <sz val="6"/>
      <name val="ＭＳ Ｐゴシック"/>
      <family val="3"/>
      <charset val="128"/>
    </font>
    <font>
      <b/>
      <sz val="20"/>
      <name val="ＭＳ Ｐゴシック"/>
      <family val="3"/>
      <charset val="128"/>
      <scheme val="minor"/>
    </font>
    <font>
      <b/>
      <sz val="14"/>
      <name val="ＭＳ Ｐゴシック"/>
      <family val="3"/>
      <charset val="128"/>
      <scheme val="minor"/>
    </font>
    <font>
      <sz val="24"/>
      <name val="ＭＳ ゴシック"/>
      <family val="3"/>
      <charset val="128"/>
    </font>
    <font>
      <sz val="14"/>
      <name val="ＭＳ Ｐゴシック"/>
      <family val="3"/>
      <charset val="128"/>
      <scheme val="minor"/>
    </font>
    <font>
      <sz val="10"/>
      <name val="ＭＳ Ｐゴシック"/>
      <family val="3"/>
      <charset val="128"/>
      <scheme val="minor"/>
    </font>
    <font>
      <sz val="11"/>
      <name val="ＭＳ Ｐゴシック"/>
      <family val="3"/>
      <charset val="128"/>
      <scheme val="minor"/>
    </font>
    <font>
      <sz val="16"/>
      <name val="ＭＳ Ｐゴシック"/>
      <family val="3"/>
      <charset val="128"/>
    </font>
    <font>
      <b/>
      <sz val="11"/>
      <name val="ＭＳ Ｐゴシック"/>
      <family val="3"/>
      <charset val="128"/>
      <scheme val="minor"/>
    </font>
    <font>
      <b/>
      <sz val="10"/>
      <name val="ＭＳ Ｐゴシック"/>
      <family val="3"/>
      <charset val="128"/>
      <scheme val="minor"/>
    </font>
    <font>
      <sz val="8"/>
      <name val="ＭＳ Ｐゴシック"/>
      <family val="3"/>
      <charset val="128"/>
      <scheme val="minor"/>
    </font>
    <font>
      <sz val="9"/>
      <name val="ＭＳ Ｐゴシック"/>
      <family val="3"/>
      <charset val="128"/>
      <scheme val="minor"/>
    </font>
    <font>
      <b/>
      <u/>
      <sz val="11"/>
      <name val="ＭＳ 明朝"/>
      <family val="1"/>
      <charset val="128"/>
    </font>
    <font>
      <sz val="12"/>
      <name val="ＭＳ Ｐゴシック"/>
      <family val="3"/>
      <charset val="128"/>
    </font>
    <font>
      <sz val="10"/>
      <name val="ＭＳ Ｐゴシック"/>
      <family val="3"/>
      <charset val="128"/>
    </font>
    <font>
      <sz val="11"/>
      <color indexed="81"/>
      <name val="ＭＳ Ｐゴシック"/>
      <family val="3"/>
      <charset val="128"/>
    </font>
    <font>
      <sz val="10"/>
      <color indexed="81"/>
      <name val="ＭＳ Ｐゴシック"/>
      <family val="3"/>
      <charset val="128"/>
    </font>
    <font>
      <b/>
      <sz val="18"/>
      <name val="ＭＳ Ｐゴシック"/>
      <family val="3"/>
      <charset val="128"/>
    </font>
    <font>
      <b/>
      <sz val="14"/>
      <name val="ＭＳ Ｐゴシック"/>
      <family val="3"/>
      <charset val="128"/>
    </font>
    <font>
      <b/>
      <sz val="12"/>
      <name val="ＭＳ Ｐゴシック"/>
      <family val="3"/>
      <charset val="128"/>
    </font>
    <font>
      <b/>
      <sz val="9"/>
      <color indexed="81"/>
      <name val="MS P ゴシック"/>
      <family val="3"/>
      <charset val="128"/>
    </font>
    <font>
      <b/>
      <sz val="16"/>
      <name val="ＭＳ ゴシック"/>
      <family val="3"/>
      <charset val="128"/>
    </font>
    <font>
      <b/>
      <sz val="14"/>
      <name val="ＭＳ ゴシック"/>
      <family val="3"/>
      <charset val="128"/>
    </font>
    <font>
      <strike/>
      <sz val="20"/>
      <name val="ＭＳ ゴシック"/>
      <family val="3"/>
      <charset val="128"/>
    </font>
    <font>
      <sz val="11"/>
      <name val="ＭＳ ゴシック"/>
      <family val="3"/>
      <charset val="128"/>
    </font>
    <font>
      <u/>
      <sz val="16"/>
      <name val="ＭＳ ゴシック"/>
      <family val="3"/>
      <charset val="128"/>
    </font>
    <font>
      <b/>
      <sz val="16"/>
      <color indexed="81"/>
      <name val="MS P ゴシック"/>
      <family val="3"/>
      <charset val="128"/>
    </font>
    <font>
      <sz val="10"/>
      <name val="ＭＳ ゴシック"/>
      <family val="3"/>
      <charset val="128"/>
    </font>
    <font>
      <b/>
      <u/>
      <sz val="16"/>
      <name val="ＭＳ ゴシック"/>
      <family val="3"/>
      <charset val="128"/>
    </font>
    <font>
      <b/>
      <sz val="20"/>
      <name val="ＭＳ ゴシック"/>
      <family val="3"/>
      <charset val="128"/>
    </font>
    <font>
      <b/>
      <sz val="22"/>
      <name val="ＭＳ ゴシック"/>
      <family val="3"/>
      <charset val="128"/>
    </font>
    <font>
      <b/>
      <sz val="11"/>
      <name val="ＭＳ Ｐゴシック"/>
      <family val="3"/>
      <charset val="128"/>
    </font>
  </fonts>
  <fills count="7">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4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diagonalDown="1">
      <left style="thin">
        <color indexed="64"/>
      </left>
      <right/>
      <top style="thin">
        <color indexed="64"/>
      </top>
      <bottom style="medium">
        <color indexed="64"/>
      </bottom>
      <diagonal style="thin">
        <color indexed="64"/>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left/>
      <right style="thin">
        <color indexed="64"/>
      </right>
      <top style="medium">
        <color indexed="64"/>
      </top>
      <bottom style="medium">
        <color indexed="64"/>
      </bottom>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right/>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ashed">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right/>
      <top style="thin">
        <color indexed="64"/>
      </top>
      <bottom style="dotted">
        <color indexed="64"/>
      </bottom>
      <diagonal/>
    </border>
    <border>
      <left style="dashed">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right/>
      <top style="dotted">
        <color indexed="64"/>
      </top>
      <bottom style="dotted">
        <color indexed="64"/>
      </bottom>
      <diagonal/>
    </border>
    <border>
      <left style="dashed">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right/>
      <top style="dotted">
        <color indexed="64"/>
      </top>
      <bottom style="thin">
        <color indexed="64"/>
      </bottom>
      <diagonal/>
    </border>
    <border>
      <left style="dashed">
        <color indexed="64"/>
      </left>
      <right style="thin">
        <color indexed="64"/>
      </right>
      <top style="dotted">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style="dashed">
        <color indexed="64"/>
      </left>
      <right/>
      <top style="thin">
        <color indexed="64"/>
      </top>
      <bottom style="hair">
        <color indexed="64"/>
      </bottom>
      <diagonal/>
    </border>
    <border>
      <left/>
      <right style="dashed">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dashed">
        <color indexed="64"/>
      </left>
      <right/>
      <top style="hair">
        <color indexed="64"/>
      </top>
      <bottom style="hair">
        <color indexed="64"/>
      </bottom>
      <diagonal/>
    </border>
    <border>
      <left/>
      <right style="dashed">
        <color indexed="64"/>
      </right>
      <top style="hair">
        <color indexed="64"/>
      </top>
      <bottom style="hair">
        <color indexed="64"/>
      </bottom>
      <diagonal/>
    </border>
    <border>
      <left style="medium">
        <color indexed="64"/>
      </left>
      <right/>
      <top/>
      <bottom style="thin">
        <color indexed="64"/>
      </bottom>
      <diagonal/>
    </border>
    <border>
      <left style="dotted">
        <color indexed="64"/>
      </left>
      <right style="thin">
        <color indexed="64"/>
      </right>
      <top style="thin">
        <color indexed="64"/>
      </top>
      <bottom style="thin">
        <color indexed="64"/>
      </bottom>
      <diagonal/>
    </border>
  </borders>
  <cellStyleXfs count="9">
    <xf numFmtId="0" fontId="0" fillId="0" borderId="0"/>
    <xf numFmtId="6" fontId="2" fillId="0" borderId="0"/>
    <xf numFmtId="0" fontId="16" fillId="0" borderId="0">
      <alignment vertical="center"/>
    </xf>
    <xf numFmtId="0" fontId="25"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5" fillId="0" borderId="0"/>
    <xf numFmtId="38" fontId="2" fillId="0" borderId="0" applyFont="0" applyFill="0" applyBorder="0" applyAlignment="0" applyProtection="0"/>
  </cellStyleXfs>
  <cellXfs count="945">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right" vertical="center"/>
    </xf>
    <xf numFmtId="176" fontId="5" fillId="0" borderId="0" xfId="0" applyNumberFormat="1" applyFont="1" applyAlignment="1">
      <alignment vertical="center"/>
    </xf>
    <xf numFmtId="0" fontId="5" fillId="0" borderId="2" xfId="0" applyFont="1" applyBorder="1" applyAlignment="1">
      <alignment horizontal="center" vertical="center"/>
    </xf>
    <xf numFmtId="176" fontId="5" fillId="0" borderId="2" xfId="0" applyNumberFormat="1" applyFont="1" applyBorder="1" applyAlignment="1">
      <alignment horizontal="center" vertical="center"/>
    </xf>
    <xf numFmtId="0" fontId="5" fillId="0" borderId="2" xfId="0" applyFont="1" applyBorder="1" applyAlignment="1">
      <alignment vertical="center"/>
    </xf>
    <xf numFmtId="57" fontId="5" fillId="0" borderId="0" xfId="0" applyNumberFormat="1" applyFont="1" applyAlignment="1">
      <alignment vertical="center"/>
    </xf>
    <xf numFmtId="0" fontId="5" fillId="0" borderId="5" xfId="0" applyFont="1" applyBorder="1" applyAlignment="1">
      <alignment horizontal="center" vertical="center"/>
    </xf>
    <xf numFmtId="57" fontId="5" fillId="0" borderId="2" xfId="0" applyNumberFormat="1"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vertical="center"/>
    </xf>
    <xf numFmtId="0" fontId="8" fillId="0" borderId="0" xfId="0" applyFont="1" applyAlignment="1">
      <alignment horizontal="center" vertical="center"/>
    </xf>
    <xf numFmtId="57" fontId="5" fillId="0" borderId="0" xfId="0" applyNumberFormat="1" applyFont="1" applyAlignment="1">
      <alignment horizontal="right" vertical="center"/>
    </xf>
    <xf numFmtId="57" fontId="5" fillId="0" borderId="0" xfId="0" applyNumberFormat="1" applyFont="1" applyAlignment="1">
      <alignment horizontal="center" vertical="center"/>
    </xf>
    <xf numFmtId="0" fontId="9" fillId="0" borderId="0" xfId="0" applyFont="1" applyAlignment="1">
      <alignment vertical="center"/>
    </xf>
    <xf numFmtId="0" fontId="5" fillId="0" borderId="8" xfId="0" applyFont="1" applyBorder="1" applyAlignment="1">
      <alignment horizontal="center" vertical="center" wrapText="1"/>
    </xf>
    <xf numFmtId="0" fontId="5" fillId="0" borderId="5" xfId="0" applyFont="1" applyBorder="1" applyAlignment="1">
      <alignment vertical="center"/>
    </xf>
    <xf numFmtId="38" fontId="5" fillId="0" borderId="2" xfId="0" applyNumberFormat="1" applyFont="1" applyBorder="1" applyAlignment="1">
      <alignment vertical="center"/>
    </xf>
    <xf numFmtId="0" fontId="5" fillId="0" borderId="20" xfId="0" applyFont="1" applyBorder="1" applyAlignment="1">
      <alignment vertical="center"/>
    </xf>
    <xf numFmtId="38" fontId="5" fillId="0" borderId="0" xfId="0" applyNumberFormat="1" applyFont="1" applyAlignment="1">
      <alignment vertical="center"/>
    </xf>
    <xf numFmtId="0" fontId="5" fillId="0" borderId="21" xfId="0" applyFont="1" applyBorder="1" applyAlignment="1">
      <alignmen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3" xfId="0" applyFont="1" applyBorder="1" applyAlignment="1">
      <alignment horizontal="center" vertical="center"/>
    </xf>
    <xf numFmtId="176" fontId="9" fillId="0" borderId="0" xfId="0" applyNumberFormat="1" applyFont="1" applyAlignment="1">
      <alignment vertical="center"/>
    </xf>
    <xf numFmtId="0" fontId="5" fillId="0" borderId="24" xfId="0" applyFont="1" applyBorder="1" applyAlignment="1">
      <alignment horizontal="center" vertical="center"/>
    </xf>
    <xf numFmtId="0" fontId="10" fillId="0" borderId="0" xfId="0" applyFont="1" applyAlignment="1">
      <alignment horizontal="center" vertical="center"/>
    </xf>
    <xf numFmtId="0" fontId="6" fillId="0" borderId="25" xfId="0" applyFont="1" applyBorder="1" applyAlignment="1">
      <alignment horizontal="center" vertical="top" wrapText="1"/>
    </xf>
    <xf numFmtId="0" fontId="11" fillId="0" borderId="0" xfId="0" applyFont="1" applyAlignment="1">
      <alignment horizontal="right" vertical="center"/>
    </xf>
    <xf numFmtId="0" fontId="12" fillId="0" borderId="0" xfId="0" applyFont="1" applyAlignment="1">
      <alignment horizontal="center"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5" fillId="0" borderId="29" xfId="0" applyFont="1" applyBorder="1" applyAlignment="1">
      <alignment vertical="center"/>
    </xf>
    <xf numFmtId="0" fontId="5" fillId="0" borderId="30" xfId="0" applyFont="1" applyBorder="1" applyAlignment="1">
      <alignment horizontal="left" vertical="center"/>
    </xf>
    <xf numFmtId="0" fontId="5" fillId="0" borderId="31" xfId="0" applyFont="1" applyBorder="1" applyAlignment="1">
      <alignment horizontal="left" vertical="center"/>
    </xf>
    <xf numFmtId="0" fontId="5" fillId="0" borderId="32" xfId="0" applyFont="1" applyBorder="1" applyAlignment="1">
      <alignment vertical="center"/>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34" xfId="0" applyFont="1" applyBorder="1" applyAlignment="1">
      <alignment vertical="center"/>
    </xf>
    <xf numFmtId="0" fontId="5" fillId="0" borderId="35" xfId="0" applyFont="1" applyBorder="1" applyAlignment="1">
      <alignment horizontal="left" vertical="center"/>
    </xf>
    <xf numFmtId="0" fontId="5" fillId="0" borderId="36" xfId="0" applyFont="1" applyBorder="1" applyAlignment="1">
      <alignment horizontal="left" vertical="center"/>
    </xf>
    <xf numFmtId="0" fontId="5" fillId="0" borderId="37" xfId="0" applyFont="1" applyBorder="1" applyAlignment="1">
      <alignment vertical="center"/>
    </xf>
    <xf numFmtId="0" fontId="5" fillId="0" borderId="3" xfId="0" applyFont="1" applyBorder="1" applyAlignment="1">
      <alignment horizontal="left" vertical="center"/>
    </xf>
    <xf numFmtId="0" fontId="5" fillId="0" borderId="38" xfId="0" applyFont="1" applyBorder="1" applyAlignment="1">
      <alignment vertical="center"/>
    </xf>
    <xf numFmtId="0" fontId="14" fillId="0" borderId="2" xfId="0" applyFont="1" applyBorder="1" applyAlignment="1">
      <alignment vertical="center"/>
    </xf>
    <xf numFmtId="0" fontId="14" fillId="0" borderId="2" xfId="0" applyFont="1" applyBorder="1" applyAlignment="1">
      <alignment horizontal="center" vertical="center"/>
    </xf>
    <xf numFmtId="176" fontId="14" fillId="0" borderId="2" xfId="0" applyNumberFormat="1" applyFont="1" applyBorder="1" applyAlignment="1">
      <alignment vertical="center"/>
    </xf>
    <xf numFmtId="176" fontId="14" fillId="0" borderId="0" xfId="0" applyNumberFormat="1" applyFont="1" applyAlignment="1">
      <alignment vertical="center"/>
    </xf>
    <xf numFmtId="0" fontId="14" fillId="0" borderId="2" xfId="0" applyFont="1" applyBorder="1" applyAlignment="1">
      <alignment vertical="center" shrinkToFit="1"/>
    </xf>
    <xf numFmtId="0" fontId="5" fillId="0" borderId="2" xfId="0" applyFont="1" applyBorder="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indent="1"/>
    </xf>
    <xf numFmtId="176" fontId="5" fillId="0" borderId="0" xfId="0" applyNumberFormat="1" applyFont="1" applyAlignment="1">
      <alignment horizontal="distributed" vertical="center" justifyLastLine="1"/>
    </xf>
    <xf numFmtId="0" fontId="5" fillId="0" borderId="2" xfId="0" applyFont="1" applyBorder="1" applyAlignment="1">
      <alignment horizontal="center" vertical="center" wrapText="1"/>
    </xf>
    <xf numFmtId="0" fontId="5" fillId="0" borderId="45" xfId="0" applyFont="1" applyBorder="1" applyAlignment="1">
      <alignment horizontal="center" vertical="center"/>
    </xf>
    <xf numFmtId="0" fontId="5" fillId="0" borderId="3" xfId="0" applyFont="1" applyBorder="1" applyAlignment="1">
      <alignment vertical="center"/>
    </xf>
    <xf numFmtId="0" fontId="6" fillId="0" borderId="46" xfId="0" applyFont="1" applyBorder="1" applyAlignment="1">
      <alignment horizontal="center" vertical="top" wrapText="1"/>
    </xf>
    <xf numFmtId="0" fontId="5" fillId="0" borderId="6" xfId="0" applyFont="1" applyBorder="1" applyAlignment="1">
      <alignment vertical="center"/>
    </xf>
    <xf numFmtId="0" fontId="6" fillId="0" borderId="47" xfId="0" applyFont="1" applyBorder="1" applyAlignment="1">
      <alignment horizontal="center" vertical="top" wrapText="1"/>
    </xf>
    <xf numFmtId="0" fontId="5" fillId="0" borderId="48" xfId="0" applyFont="1" applyBorder="1" applyAlignment="1">
      <alignment vertical="center"/>
    </xf>
    <xf numFmtId="0" fontId="5" fillId="0" borderId="16"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51" xfId="0" applyFont="1" applyBorder="1" applyAlignment="1">
      <alignment vertical="center"/>
    </xf>
    <xf numFmtId="0" fontId="5" fillId="0" borderId="4" xfId="0" applyFont="1" applyBorder="1" applyAlignment="1">
      <alignment vertical="center"/>
    </xf>
    <xf numFmtId="0" fontId="5" fillId="0" borderId="30" xfId="0" applyFont="1" applyBorder="1" applyAlignment="1">
      <alignment vertical="center"/>
    </xf>
    <xf numFmtId="0" fontId="6" fillId="0" borderId="52" xfId="0" applyFont="1" applyBorder="1" applyAlignment="1">
      <alignment horizontal="center" vertical="top" wrapText="1"/>
    </xf>
    <xf numFmtId="0" fontId="6" fillId="0" borderId="53" xfId="0" applyFont="1" applyBorder="1" applyAlignment="1">
      <alignment horizontal="center" vertical="top" wrapText="1"/>
    </xf>
    <xf numFmtId="49" fontId="5" fillId="0" borderId="19" xfId="0" applyNumberFormat="1" applyFont="1" applyBorder="1" applyAlignment="1">
      <alignment horizontal="center" vertical="center"/>
    </xf>
    <xf numFmtId="38" fontId="5" fillId="0" borderId="2" xfId="0" applyNumberFormat="1" applyFont="1" applyBorder="1" applyAlignment="1">
      <alignment horizontal="center" vertical="center" wrapText="1"/>
    </xf>
    <xf numFmtId="0" fontId="5" fillId="0" borderId="33" xfId="0" applyFont="1" applyBorder="1" applyAlignment="1">
      <alignment horizontal="center" vertical="center" textRotation="255"/>
    </xf>
    <xf numFmtId="38" fontId="5" fillId="0" borderId="19" xfId="0" applyNumberFormat="1" applyFont="1" applyBorder="1" applyAlignment="1">
      <alignment vertical="center"/>
    </xf>
    <xf numFmtId="178" fontId="5" fillId="0" borderId="19" xfId="0" applyNumberFormat="1" applyFont="1" applyBorder="1" applyAlignment="1">
      <alignment vertical="center"/>
    </xf>
    <xf numFmtId="38" fontId="5" fillId="0" borderId="34" xfId="0" applyNumberFormat="1" applyFont="1" applyBorder="1" applyAlignment="1">
      <alignment vertical="center"/>
    </xf>
    <xf numFmtId="0" fontId="0" fillId="0" borderId="0" xfId="0" applyAlignment="1">
      <alignment vertical="center"/>
    </xf>
    <xf numFmtId="0" fontId="0" fillId="0" borderId="0" xfId="0" applyAlignment="1">
      <alignment horizontal="left" vertical="center"/>
    </xf>
    <xf numFmtId="3" fontId="5" fillId="0" borderId="4" xfId="0" applyNumberFormat="1" applyFont="1" applyBorder="1" applyAlignment="1">
      <alignment vertical="center"/>
    </xf>
    <xf numFmtId="3" fontId="5" fillId="0" borderId="5" xfId="0" applyNumberFormat="1" applyFont="1" applyBorder="1" applyAlignment="1">
      <alignment vertical="center" shrinkToFit="1"/>
    </xf>
    <xf numFmtId="3" fontId="5" fillId="0" borderId="2" xfId="0" applyNumberFormat="1" applyFont="1" applyBorder="1" applyAlignment="1">
      <alignment vertical="center" shrinkToFit="1"/>
    </xf>
    <xf numFmtId="3" fontId="5" fillId="0" borderId="20" xfId="0" applyNumberFormat="1" applyFont="1" applyBorder="1" applyAlignment="1">
      <alignment vertical="center" shrinkToFit="1"/>
    </xf>
    <xf numFmtId="0" fontId="4" fillId="0" borderId="0" xfId="0" applyFont="1"/>
    <xf numFmtId="185" fontId="22" fillId="2" borderId="0" xfId="0" applyNumberFormat="1" applyFont="1" applyFill="1" applyAlignment="1">
      <alignment vertical="center"/>
    </xf>
    <xf numFmtId="0" fontId="22" fillId="0" borderId="0" xfId="0" applyFont="1" applyAlignment="1">
      <alignment vertical="center"/>
    </xf>
    <xf numFmtId="0" fontId="22" fillId="2" borderId="0" xfId="0" applyFont="1" applyFill="1" applyAlignment="1">
      <alignment horizontal="left" vertical="center" justifyLastLine="1"/>
    </xf>
    <xf numFmtId="0" fontId="4" fillId="0" borderId="0" xfId="0" applyFont="1" applyAlignment="1">
      <alignment horizontal="right"/>
    </xf>
    <xf numFmtId="0" fontId="5" fillId="0" borderId="13" xfId="0" applyFont="1" applyBorder="1" applyAlignment="1">
      <alignment horizontal="left" vertical="center"/>
    </xf>
    <xf numFmtId="0" fontId="5" fillId="0" borderId="76" xfId="0" applyFont="1" applyBorder="1" applyAlignment="1">
      <alignment horizontal="left" vertical="center"/>
    </xf>
    <xf numFmtId="0" fontId="5" fillId="0" borderId="76" xfId="0" applyFont="1" applyBorder="1" applyAlignment="1">
      <alignment vertical="center"/>
    </xf>
    <xf numFmtId="58" fontId="0" fillId="0" borderId="0" xfId="0" applyNumberFormat="1" applyAlignment="1">
      <alignment vertical="center"/>
    </xf>
    <xf numFmtId="0" fontId="5" fillId="0" borderId="43" xfId="0" applyFont="1" applyBorder="1" applyAlignment="1">
      <alignment horizontal="left" vertical="center"/>
    </xf>
    <xf numFmtId="0" fontId="5" fillId="0" borderId="8" xfId="0" applyFont="1" applyBorder="1" applyAlignment="1">
      <alignment horizontal="center" vertical="center"/>
    </xf>
    <xf numFmtId="0" fontId="5" fillId="0" borderId="21" xfId="0" applyFont="1" applyBorder="1" applyAlignment="1">
      <alignment horizontal="center" vertical="center"/>
    </xf>
    <xf numFmtId="178" fontId="5" fillId="0" borderId="0" xfId="0" applyNumberFormat="1" applyFont="1" applyAlignment="1">
      <alignment vertical="center"/>
    </xf>
    <xf numFmtId="0" fontId="5" fillId="0" borderId="0" xfId="0" quotePrefix="1" applyFont="1" applyAlignment="1">
      <alignment vertical="center"/>
    </xf>
    <xf numFmtId="187" fontId="5" fillId="0" borderId="0" xfId="0" applyNumberFormat="1" applyFont="1" applyAlignment="1">
      <alignment vertical="center"/>
    </xf>
    <xf numFmtId="0" fontId="5" fillId="0" borderId="3" xfId="0" applyFont="1" applyBorder="1" applyAlignment="1">
      <alignment horizontal="center" vertical="center" wrapText="1"/>
    </xf>
    <xf numFmtId="3" fontId="5" fillId="0" borderId="2" xfId="0" applyNumberFormat="1" applyFont="1" applyBorder="1" applyAlignment="1">
      <alignment vertical="center"/>
    </xf>
    <xf numFmtId="3" fontId="5" fillId="0" borderId="20" xfId="0" applyNumberFormat="1" applyFont="1" applyBorder="1" applyAlignment="1">
      <alignment vertical="center"/>
    </xf>
    <xf numFmtId="38" fontId="5" fillId="0" borderId="5" xfId="0" applyNumberFormat="1" applyFont="1" applyBorder="1" applyAlignment="1">
      <alignment horizontal="right" vertical="center"/>
    </xf>
    <xf numFmtId="179" fontId="5" fillId="0" borderId="3" xfId="0" applyNumberFormat="1" applyFont="1" applyBorder="1" applyAlignment="1">
      <alignment horizontal="right" vertical="center" wrapText="1"/>
    </xf>
    <xf numFmtId="38" fontId="5" fillId="0" borderId="2" xfId="0" applyNumberFormat="1" applyFont="1" applyBorder="1" applyAlignment="1">
      <alignment horizontal="right" vertical="center"/>
    </xf>
    <xf numFmtId="0" fontId="5" fillId="0" borderId="3" xfId="0" applyFont="1" applyBorder="1" applyAlignment="1">
      <alignment horizontal="right" vertical="center" wrapText="1"/>
    </xf>
    <xf numFmtId="38" fontId="5" fillId="0" borderId="48" xfId="0" applyNumberFormat="1" applyFont="1" applyBorder="1" applyAlignment="1">
      <alignment horizontal="right" vertical="center"/>
    </xf>
    <xf numFmtId="177" fontId="5" fillId="0" borderId="7" xfId="0" applyNumberFormat="1" applyFont="1" applyBorder="1" applyAlignment="1">
      <alignment horizontal="right" vertical="center"/>
    </xf>
    <xf numFmtId="3" fontId="5" fillId="0" borderId="77" xfId="0" applyNumberFormat="1" applyFont="1" applyBorder="1" applyAlignment="1">
      <alignment horizontal="right" vertical="center"/>
    </xf>
    <xf numFmtId="3" fontId="5" fillId="0" borderId="7" xfId="0" applyNumberFormat="1" applyFont="1" applyBorder="1" applyAlignment="1">
      <alignment horizontal="right" vertical="center"/>
    </xf>
    <xf numFmtId="179" fontId="5" fillId="0" borderId="8" xfId="0" applyNumberFormat="1" applyFont="1" applyBorder="1" applyAlignment="1">
      <alignment horizontal="right" vertical="center" wrapText="1"/>
    </xf>
    <xf numFmtId="38" fontId="5" fillId="0" borderId="6" xfId="0" applyNumberFormat="1" applyFont="1" applyBorder="1" applyAlignment="1">
      <alignment horizontal="right" vertical="center"/>
    </xf>
    <xf numFmtId="177" fontId="5" fillId="0" borderId="2" xfId="0" applyNumberFormat="1" applyFont="1" applyBorder="1" applyAlignment="1">
      <alignment horizontal="right" vertical="center"/>
    </xf>
    <xf numFmtId="3" fontId="5" fillId="0" borderId="2" xfId="0" applyNumberFormat="1" applyFont="1" applyBorder="1" applyAlignment="1">
      <alignment horizontal="right" vertical="center"/>
    </xf>
    <xf numFmtId="0" fontId="5" fillId="0" borderId="8" xfId="0" applyFont="1" applyBorder="1" applyAlignment="1">
      <alignment horizontal="right" vertical="center" wrapText="1"/>
    </xf>
    <xf numFmtId="38" fontId="5" fillId="0" borderId="3" xfId="0" applyNumberFormat="1" applyFont="1" applyBorder="1" applyAlignment="1">
      <alignment horizontal="right" vertical="center"/>
    </xf>
    <xf numFmtId="38" fontId="5" fillId="0" borderId="4" xfId="0" applyNumberFormat="1" applyFont="1" applyBorder="1" applyAlignment="1">
      <alignment horizontal="right" vertical="center"/>
    </xf>
    <xf numFmtId="38" fontId="5" fillId="0" borderId="54" xfId="0" applyNumberFormat="1" applyFont="1" applyBorder="1" applyAlignment="1">
      <alignment horizontal="right" vertical="center"/>
    </xf>
    <xf numFmtId="38" fontId="5" fillId="0" borderId="55" xfId="0" applyNumberFormat="1" applyFont="1" applyBorder="1" applyAlignment="1">
      <alignment horizontal="right" vertical="center"/>
    </xf>
    <xf numFmtId="178" fontId="5" fillId="0" borderId="41" xfId="0" applyNumberFormat="1" applyFont="1" applyBorder="1" applyAlignment="1">
      <alignment horizontal="right" vertical="center"/>
    </xf>
    <xf numFmtId="178" fontId="5" fillId="0" borderId="56" xfId="0" applyNumberFormat="1" applyFont="1" applyBorder="1" applyAlignment="1">
      <alignment horizontal="right" vertical="center"/>
    </xf>
    <xf numFmtId="0" fontId="5" fillId="0" borderId="8" xfId="0" applyFont="1" applyBorder="1" applyAlignment="1">
      <alignment horizontal="right" vertical="center"/>
    </xf>
    <xf numFmtId="38" fontId="5" fillId="0" borderId="57" xfId="0" applyNumberFormat="1" applyFont="1" applyBorder="1" applyAlignment="1">
      <alignment horizontal="right" vertical="center"/>
    </xf>
    <xf numFmtId="0" fontId="26" fillId="0" borderId="0" xfId="0" applyFont="1" applyAlignment="1">
      <alignment vertical="center"/>
    </xf>
    <xf numFmtId="0" fontId="5" fillId="0" borderId="13" xfId="0" applyFont="1" applyBorder="1" applyAlignment="1">
      <alignment vertical="center"/>
    </xf>
    <xf numFmtId="0" fontId="26" fillId="0" borderId="0" xfId="0" applyFont="1" applyAlignment="1">
      <alignment horizontal="left" vertical="center"/>
    </xf>
    <xf numFmtId="0" fontId="37" fillId="0" borderId="0" xfId="0" applyFont="1" applyAlignment="1">
      <alignment vertical="center"/>
    </xf>
    <xf numFmtId="0" fontId="9" fillId="0" borderId="0" xfId="0" applyFont="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lignment vertical="center"/>
    </xf>
    <xf numFmtId="0" fontId="22" fillId="0" borderId="0" xfId="0" applyFont="1" applyAlignment="1">
      <alignment horizontal="center" vertical="center"/>
    </xf>
    <xf numFmtId="0" fontId="9" fillId="0" borderId="0" xfId="0" applyFont="1" applyAlignment="1">
      <alignment horizontal="left" vertical="center"/>
    </xf>
    <xf numFmtId="0" fontId="9" fillId="0" borderId="0" xfId="7" applyFont="1" applyAlignment="1">
      <alignment vertical="center"/>
    </xf>
    <xf numFmtId="0" fontId="45" fillId="0" borderId="0" xfId="7" applyFont="1" applyAlignment="1">
      <alignment vertical="center"/>
    </xf>
    <xf numFmtId="49" fontId="45" fillId="0" borderId="0" xfId="7" applyNumberFormat="1" applyFont="1" applyAlignment="1">
      <alignment vertical="center"/>
    </xf>
    <xf numFmtId="0" fontId="42" fillId="0" borderId="0" xfId="7" applyFont="1" applyAlignment="1">
      <alignment horizontal="center" vertical="center"/>
    </xf>
    <xf numFmtId="0" fontId="45" fillId="0" borderId="80" xfId="7" applyFont="1" applyBorder="1" applyAlignment="1">
      <alignment horizontal="left" vertical="center" wrapText="1"/>
    </xf>
    <xf numFmtId="49" fontId="45" fillId="0" borderId="82" xfId="7" applyNumberFormat="1" applyFont="1" applyBorder="1" applyAlignment="1">
      <alignment vertical="center" wrapText="1"/>
    </xf>
    <xf numFmtId="0" fontId="42" fillId="0" borderId="84" xfId="7" applyFont="1" applyBorder="1" applyAlignment="1">
      <alignment vertical="center" wrapText="1"/>
    </xf>
    <xf numFmtId="49" fontId="45" fillId="0" borderId="82" xfId="7" applyNumberFormat="1" applyFont="1" applyBorder="1" applyAlignment="1">
      <alignment vertical="center"/>
    </xf>
    <xf numFmtId="0" fontId="45" fillId="0" borderId="85" xfId="7" applyFont="1" applyBorder="1" applyAlignment="1">
      <alignment vertical="center" wrapText="1"/>
    </xf>
    <xf numFmtId="0" fontId="45" fillId="0" borderId="86" xfId="7" applyFont="1" applyBorder="1" applyAlignment="1">
      <alignment vertical="center" wrapText="1"/>
    </xf>
    <xf numFmtId="49" fontId="45" fillId="0" borderId="89" xfId="7" applyNumberFormat="1" applyFont="1" applyBorder="1" applyAlignment="1">
      <alignment vertical="center" wrapText="1"/>
    </xf>
    <xf numFmtId="0" fontId="45" fillId="0" borderId="91" xfId="7" applyFont="1" applyBorder="1" applyAlignment="1">
      <alignment horizontal="left" vertical="center" wrapText="1"/>
    </xf>
    <xf numFmtId="0" fontId="45" fillId="0" borderId="95" xfId="7" applyFont="1" applyBorder="1" applyAlignment="1">
      <alignment horizontal="left" vertical="center" wrapText="1"/>
    </xf>
    <xf numFmtId="49" fontId="45" fillId="0" borderId="94" xfId="7" applyNumberFormat="1" applyFont="1" applyBorder="1" applyAlignment="1">
      <alignment vertical="center" wrapText="1"/>
    </xf>
    <xf numFmtId="49" fontId="45" fillId="0" borderId="94" xfId="7" applyNumberFormat="1" applyFont="1" applyBorder="1" applyAlignment="1">
      <alignment vertical="center"/>
    </xf>
    <xf numFmtId="49" fontId="45" fillId="0" borderId="89" xfId="7" applyNumberFormat="1" applyFont="1" applyBorder="1" applyAlignment="1">
      <alignment vertical="center"/>
    </xf>
    <xf numFmtId="0" fontId="45" fillId="0" borderId="0" xfId="7" applyFont="1" applyAlignment="1">
      <alignment vertical="center" wrapText="1"/>
    </xf>
    <xf numFmtId="49" fontId="9" fillId="0" borderId="89" xfId="7" applyNumberFormat="1" applyFont="1" applyBorder="1" applyAlignment="1">
      <alignment vertical="center" wrapText="1"/>
    </xf>
    <xf numFmtId="0" fontId="45" fillId="0" borderId="1" xfId="7" applyFont="1" applyBorder="1" applyAlignment="1">
      <alignment vertical="center"/>
    </xf>
    <xf numFmtId="49" fontId="45" fillId="0" borderId="42" xfId="7" applyNumberFormat="1" applyFont="1" applyBorder="1" applyAlignment="1">
      <alignment vertical="center"/>
    </xf>
    <xf numFmtId="0" fontId="45" fillId="0" borderId="39" xfId="7" applyFont="1" applyBorder="1" applyAlignment="1">
      <alignment vertical="center"/>
    </xf>
    <xf numFmtId="0" fontId="45" fillId="0" borderId="50" xfId="7" applyFont="1" applyBorder="1" applyAlignment="1">
      <alignment vertical="center"/>
    </xf>
    <xf numFmtId="0" fontId="9" fillId="0" borderId="41" xfId="7" applyFont="1" applyBorder="1" applyAlignment="1">
      <alignment vertical="center"/>
    </xf>
    <xf numFmtId="0" fontId="0" fillId="0" borderId="0" xfId="0" applyAlignment="1">
      <alignment horizontal="center" vertical="center"/>
    </xf>
    <xf numFmtId="0" fontId="5" fillId="0" borderId="3" xfId="0" applyFont="1" applyBorder="1" applyAlignment="1">
      <alignment horizontal="center" vertical="center"/>
    </xf>
    <xf numFmtId="0" fontId="50" fillId="5" borderId="0" xfId="0" applyFont="1" applyFill="1" applyAlignment="1">
      <alignment vertical="center"/>
    </xf>
    <xf numFmtId="0" fontId="5" fillId="5" borderId="0" xfId="0" applyFont="1" applyFill="1" applyAlignment="1">
      <alignment vertical="center"/>
    </xf>
    <xf numFmtId="176" fontId="5" fillId="5" borderId="0" xfId="0" applyNumberFormat="1" applyFont="1" applyFill="1" applyAlignment="1">
      <alignment vertical="center"/>
    </xf>
    <xf numFmtId="57" fontId="5" fillId="5" borderId="0" xfId="0" applyNumberFormat="1" applyFont="1" applyFill="1" applyAlignment="1">
      <alignment vertical="center"/>
    </xf>
    <xf numFmtId="0" fontId="5" fillId="5" borderId="7" xfId="0" applyFont="1" applyFill="1" applyBorder="1" applyAlignment="1">
      <alignment vertical="center"/>
    </xf>
    <xf numFmtId="0" fontId="5" fillId="5" borderId="7" xfId="0" applyFont="1" applyFill="1" applyBorder="1" applyAlignment="1">
      <alignment horizontal="center" vertical="center"/>
    </xf>
    <xf numFmtId="0" fontId="0" fillId="5" borderId="7" xfId="0" applyFill="1" applyBorder="1" applyAlignment="1">
      <alignment vertical="center"/>
    </xf>
    <xf numFmtId="176" fontId="5" fillId="5" borderId="7" xfId="0" applyNumberFormat="1" applyFont="1" applyFill="1" applyBorder="1" applyAlignment="1">
      <alignment vertical="center"/>
    </xf>
    <xf numFmtId="57" fontId="6" fillId="5" borderId="7" xfId="0" applyNumberFormat="1" applyFont="1" applyFill="1" applyBorder="1" applyAlignment="1">
      <alignment horizontal="center" vertical="top" wrapText="1"/>
    </xf>
    <xf numFmtId="0" fontId="5" fillId="5" borderId="2" xfId="0" applyFont="1" applyFill="1" applyBorder="1" applyAlignment="1">
      <alignment vertical="center"/>
    </xf>
    <xf numFmtId="0" fontId="5" fillId="5" borderId="2" xfId="0" applyFont="1" applyFill="1" applyBorder="1" applyAlignment="1">
      <alignment horizontal="center" vertical="center"/>
    </xf>
    <xf numFmtId="0" fontId="0" fillId="5" borderId="2" xfId="0" applyFill="1" applyBorder="1" applyAlignment="1">
      <alignment vertical="center"/>
    </xf>
    <xf numFmtId="176" fontId="5" fillId="5" borderId="2" xfId="0" applyNumberFormat="1" applyFont="1" applyFill="1" applyBorder="1" applyAlignment="1">
      <alignment vertical="center"/>
    </xf>
    <xf numFmtId="57" fontId="6" fillId="5" borderId="2" xfId="0" applyNumberFormat="1" applyFont="1" applyFill="1" applyBorder="1" applyAlignment="1">
      <alignment horizontal="center" vertical="top" wrapText="1"/>
    </xf>
    <xf numFmtId="0" fontId="9" fillId="5" borderId="19" xfId="0" applyFont="1" applyFill="1" applyBorder="1" applyAlignment="1">
      <alignment horizontal="center" vertical="center"/>
    </xf>
    <xf numFmtId="0" fontId="5" fillId="5" borderId="0" xfId="0" applyFont="1" applyFill="1" applyAlignment="1">
      <alignment horizontal="center" vertical="center"/>
    </xf>
    <xf numFmtId="0" fontId="9" fillId="5" borderId="4" xfId="0" applyFont="1" applyFill="1" applyBorder="1" applyAlignment="1">
      <alignment horizontal="center" vertical="center"/>
    </xf>
    <xf numFmtId="0" fontId="9" fillId="5" borderId="4" xfId="0" applyFont="1" applyFill="1" applyBorder="1" applyAlignment="1">
      <alignment horizontal="center" vertical="center" wrapText="1"/>
    </xf>
    <xf numFmtId="57" fontId="9" fillId="5" borderId="4" xfId="0" applyNumberFormat="1" applyFont="1" applyFill="1" applyBorder="1" applyAlignment="1">
      <alignment horizontal="center" vertical="center"/>
    </xf>
    <xf numFmtId="176" fontId="9" fillId="5" borderId="4" xfId="0" applyNumberFormat="1" applyFont="1" applyFill="1" applyBorder="1" applyAlignment="1">
      <alignment horizontal="center" vertical="center"/>
    </xf>
    <xf numFmtId="57" fontId="9" fillId="5" borderId="57" xfId="0" applyNumberFormat="1" applyFont="1" applyFill="1" applyBorder="1" applyAlignment="1">
      <alignment horizontal="center" vertical="center"/>
    </xf>
    <xf numFmtId="0" fontId="9" fillId="5" borderId="5" xfId="0" applyFont="1" applyFill="1" applyBorder="1" applyAlignment="1">
      <alignment horizontal="center" vertical="center"/>
    </xf>
    <xf numFmtId="57" fontId="9" fillId="5" borderId="5" xfId="0" applyNumberFormat="1" applyFont="1" applyFill="1" applyBorder="1" applyAlignment="1">
      <alignment horizontal="center" vertical="center"/>
    </xf>
    <xf numFmtId="176" fontId="9" fillId="5" borderId="5" xfId="0" applyNumberFormat="1" applyFont="1" applyFill="1" applyBorder="1" applyAlignment="1">
      <alignment horizontal="right" vertical="center"/>
    </xf>
    <xf numFmtId="57" fontId="9" fillId="5" borderId="21" xfId="0" applyNumberFormat="1" applyFont="1" applyFill="1" applyBorder="1" applyAlignment="1">
      <alignment horizontal="center" vertical="center"/>
    </xf>
    <xf numFmtId="176" fontId="9" fillId="5" borderId="4" xfId="0" applyNumberFormat="1" applyFont="1" applyFill="1" applyBorder="1" applyAlignment="1">
      <alignment horizontal="right" vertical="center"/>
    </xf>
    <xf numFmtId="0" fontId="9" fillId="5" borderId="0" xfId="0" applyFont="1" applyFill="1" applyAlignment="1">
      <alignment horizontal="center" vertical="center"/>
    </xf>
    <xf numFmtId="0" fontId="9" fillId="5" borderId="20" xfId="0" applyFont="1" applyFill="1" applyBorder="1" applyAlignment="1">
      <alignment horizontal="center" vertical="center" shrinkToFit="1"/>
    </xf>
    <xf numFmtId="176" fontId="9" fillId="5" borderId="20" xfId="0" applyNumberFormat="1" applyFont="1" applyFill="1" applyBorder="1" applyAlignment="1">
      <alignment horizontal="right" vertical="center" shrinkToFit="1"/>
    </xf>
    <xf numFmtId="176" fontId="9" fillId="5" borderId="20" xfId="0" applyNumberFormat="1" applyFont="1" applyFill="1" applyBorder="1" applyAlignment="1">
      <alignment vertical="center" shrinkToFit="1"/>
    </xf>
    <xf numFmtId="0" fontId="9" fillId="5" borderId="20" xfId="0" applyFont="1" applyFill="1" applyBorder="1" applyAlignment="1">
      <alignment vertical="center"/>
    </xf>
    <xf numFmtId="0" fontId="9" fillId="5" borderId="0" xfId="0" applyFont="1" applyFill="1" applyAlignment="1">
      <alignment vertical="center"/>
    </xf>
    <xf numFmtId="57" fontId="9" fillId="0" borderId="0" xfId="0" applyNumberFormat="1" applyFont="1" applyAlignment="1">
      <alignment vertical="center"/>
    </xf>
    <xf numFmtId="0" fontId="28" fillId="5" borderId="0" xfId="0" applyFont="1" applyFill="1" applyAlignment="1">
      <alignment vertical="center"/>
    </xf>
    <xf numFmtId="0" fontId="26" fillId="5" borderId="0" xfId="0" applyFont="1" applyFill="1" applyAlignment="1">
      <alignment vertical="center"/>
    </xf>
    <xf numFmtId="20" fontId="9" fillId="0" borderId="0" xfId="0" applyNumberFormat="1" applyFont="1" applyAlignment="1">
      <alignment vertical="center"/>
    </xf>
    <xf numFmtId="176" fontId="9" fillId="5" borderId="0" xfId="0" applyNumberFormat="1" applyFont="1" applyFill="1" applyAlignment="1">
      <alignment vertical="center"/>
    </xf>
    <xf numFmtId="57" fontId="9" fillId="5" borderId="0" xfId="0" applyNumberFormat="1" applyFont="1" applyFill="1" applyAlignment="1">
      <alignment vertical="center"/>
    </xf>
    <xf numFmtId="176" fontId="0" fillId="0" borderId="0" xfId="0" applyNumberFormat="1" applyAlignment="1">
      <alignment vertical="center"/>
    </xf>
    <xf numFmtId="57" fontId="0" fillId="0" borderId="0" xfId="0" applyNumberFormat="1" applyAlignment="1">
      <alignment vertical="center"/>
    </xf>
    <xf numFmtId="0" fontId="0" fillId="0" borderId="0" xfId="0" applyAlignment="1">
      <alignment horizontal="right" vertical="center"/>
    </xf>
    <xf numFmtId="57" fontId="0" fillId="0" borderId="0" xfId="0" applyNumberFormat="1" applyAlignment="1">
      <alignment horizontal="right" vertical="center"/>
    </xf>
    <xf numFmtId="0" fontId="0" fillId="0" borderId="50" xfId="0" applyBorder="1" applyAlignment="1">
      <alignment horizontal="center" vertical="center"/>
    </xf>
    <xf numFmtId="0" fontId="0" fillId="0" borderId="102" xfId="0" applyBorder="1" applyAlignment="1">
      <alignment horizontal="center" vertical="center"/>
    </xf>
    <xf numFmtId="0" fontId="0" fillId="0" borderId="43" xfId="0" applyBorder="1" applyAlignment="1">
      <alignment horizontal="center" vertical="center"/>
    </xf>
    <xf numFmtId="176" fontId="0" fillId="0" borderId="44" xfId="0" applyNumberFormat="1" applyBorder="1" applyAlignment="1">
      <alignment horizontal="center" vertical="center"/>
    </xf>
    <xf numFmtId="0" fontId="0" fillId="0" borderId="78" xfId="0" applyBorder="1" applyAlignment="1">
      <alignment horizontal="left" vertical="center" shrinkToFit="1"/>
    </xf>
    <xf numFmtId="0" fontId="0" fillId="0" borderId="103" xfId="0" applyBorder="1" applyAlignment="1">
      <alignment horizontal="left" vertical="center" shrinkToFit="1"/>
    </xf>
    <xf numFmtId="0" fontId="0" fillId="0" borderId="79" xfId="0" applyBorder="1" applyAlignment="1">
      <alignment horizontal="center" vertical="center" shrinkToFit="1"/>
    </xf>
    <xf numFmtId="0" fontId="0" fillId="0" borderId="103" xfId="0" applyBorder="1" applyAlignment="1">
      <alignment horizontal="center" vertical="center" shrinkToFit="1"/>
    </xf>
    <xf numFmtId="176" fontId="0" fillId="0" borderId="82" xfId="0" applyNumberFormat="1" applyBorder="1" applyAlignment="1">
      <alignment vertical="center" shrinkToFit="1"/>
    </xf>
    <xf numFmtId="57" fontId="0" fillId="0" borderId="83" xfId="0" applyNumberFormat="1" applyBorder="1" applyAlignment="1">
      <alignment vertical="center"/>
    </xf>
    <xf numFmtId="0" fontId="0" fillId="0" borderId="85" xfId="0" applyBorder="1" applyAlignment="1">
      <alignment horizontal="left" vertical="center" shrinkToFit="1"/>
    </xf>
    <xf numFmtId="0" fontId="0" fillId="0" borderId="104" xfId="0" applyBorder="1" applyAlignment="1">
      <alignment horizontal="left" vertical="center" shrinkToFit="1"/>
    </xf>
    <xf numFmtId="0" fontId="0" fillId="0" borderId="86" xfId="0" applyBorder="1" applyAlignment="1">
      <alignment horizontal="center" vertical="center" shrinkToFit="1"/>
    </xf>
    <xf numFmtId="0" fontId="0" fillId="0" borderId="104" xfId="0" applyBorder="1" applyAlignment="1">
      <alignment horizontal="center" vertical="center" shrinkToFit="1"/>
    </xf>
    <xf numFmtId="176" fontId="0" fillId="0" borderId="89" xfId="0" applyNumberFormat="1" applyBorder="1" applyAlignment="1">
      <alignment vertical="center" shrinkToFit="1"/>
    </xf>
    <xf numFmtId="57" fontId="0" fillId="0" borderId="105" xfId="0" applyNumberFormat="1" applyBorder="1" applyAlignment="1">
      <alignment vertical="center"/>
    </xf>
    <xf numFmtId="0" fontId="0" fillId="0" borderId="85" xfId="0" applyBorder="1" applyAlignment="1">
      <alignment vertical="center" shrinkToFit="1"/>
    </xf>
    <xf numFmtId="0" fontId="0" fillId="0" borderId="104" xfId="0" applyBorder="1" applyAlignment="1">
      <alignment vertical="center" shrinkToFit="1"/>
    </xf>
    <xf numFmtId="0" fontId="0" fillId="0" borderId="106" xfId="0" applyBorder="1" applyAlignment="1">
      <alignment vertical="center" shrinkToFit="1"/>
    </xf>
    <xf numFmtId="0" fontId="0" fillId="0" borderId="107" xfId="0" applyBorder="1" applyAlignment="1">
      <alignment vertical="center" shrinkToFit="1"/>
    </xf>
    <xf numFmtId="189" fontId="0" fillId="0" borderId="108" xfId="0" applyNumberFormat="1" applyBorder="1" applyAlignment="1">
      <alignment horizontal="center" vertical="center" shrinkToFit="1"/>
    </xf>
    <xf numFmtId="0" fontId="0" fillId="0" borderId="107" xfId="0" applyBorder="1" applyAlignment="1">
      <alignment horizontal="center" vertical="center" shrinkToFit="1"/>
    </xf>
    <xf numFmtId="176" fontId="0" fillId="0" borderId="109" xfId="0" applyNumberFormat="1" applyBorder="1" applyAlignment="1">
      <alignment vertical="center" shrinkToFit="1"/>
    </xf>
    <xf numFmtId="57" fontId="0" fillId="0" borderId="110" xfId="0" applyNumberFormat="1" applyBorder="1" applyAlignment="1">
      <alignment vertical="center"/>
    </xf>
    <xf numFmtId="57" fontId="0" fillId="0" borderId="0" xfId="0" applyNumberFormat="1" applyAlignment="1">
      <alignment horizontal="center" vertical="center"/>
    </xf>
    <xf numFmtId="0" fontId="52" fillId="0" borderId="0" xfId="0" applyFont="1" applyAlignment="1">
      <alignment vertical="center"/>
    </xf>
    <xf numFmtId="0" fontId="54" fillId="0" borderId="0" xfId="0" applyFont="1" applyAlignment="1">
      <alignment vertical="center"/>
    </xf>
    <xf numFmtId="0" fontId="34" fillId="0" borderId="0" xfId="0" applyFont="1" applyAlignment="1">
      <alignment horizontal="right" vertical="center"/>
    </xf>
    <xf numFmtId="0" fontId="58" fillId="0" borderId="18" xfId="0" applyFont="1" applyBorder="1" applyAlignment="1">
      <alignment horizontal="center" vertical="center"/>
    </xf>
    <xf numFmtId="0" fontId="58" fillId="0" borderId="111" xfId="0" applyFont="1" applyBorder="1" applyAlignment="1">
      <alignment horizontal="center" vertical="center"/>
    </xf>
    <xf numFmtId="0" fontId="58" fillId="0" borderId="112" xfId="0" applyFont="1" applyBorder="1" applyAlignment="1">
      <alignment horizontal="right" vertical="center"/>
    </xf>
    <xf numFmtId="0" fontId="62" fillId="0" borderId="0" xfId="0" applyFont="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vertical="center"/>
    </xf>
    <xf numFmtId="0" fontId="64" fillId="0" borderId="0" xfId="0" applyFont="1" applyAlignment="1">
      <alignment vertical="center"/>
    </xf>
    <xf numFmtId="0" fontId="63" fillId="0" borderId="0" xfId="0" applyFont="1" applyAlignment="1">
      <alignment vertical="center"/>
    </xf>
    <xf numFmtId="0" fontId="58" fillId="0" borderId="0" xfId="0" applyFont="1" applyAlignment="1">
      <alignment vertical="center"/>
    </xf>
    <xf numFmtId="0" fontId="65" fillId="0" borderId="0" xfId="0" applyFont="1" applyAlignment="1">
      <alignment vertical="center"/>
    </xf>
    <xf numFmtId="0" fontId="53" fillId="0" borderId="18" xfId="0" applyFont="1" applyBorder="1" applyAlignment="1">
      <alignment horizontal="center" vertical="center" wrapText="1"/>
    </xf>
    <xf numFmtId="0" fontId="67" fillId="0" borderId="111" xfId="0" applyFont="1" applyBorder="1" applyAlignment="1">
      <alignment horizontal="center" vertical="center" wrapText="1"/>
    </xf>
    <xf numFmtId="0" fontId="66" fillId="0" borderId="18" xfId="0" applyFont="1" applyBorder="1" applyAlignment="1">
      <alignment horizontal="center" vertical="center"/>
    </xf>
    <xf numFmtId="0" fontId="66" fillId="0" borderId="0" xfId="0" applyFont="1" applyAlignment="1">
      <alignment vertical="center"/>
    </xf>
    <xf numFmtId="0" fontId="59" fillId="0" borderId="0" xfId="0" applyFont="1" applyAlignment="1">
      <alignment horizontal="right" vertical="center"/>
    </xf>
    <xf numFmtId="0" fontId="7" fillId="0" borderId="0" xfId="0" applyFont="1" applyAlignment="1">
      <alignment horizontal="left" vertical="center"/>
    </xf>
    <xf numFmtId="6" fontId="0" fillId="0" borderId="0" xfId="1" applyFont="1"/>
    <xf numFmtId="0" fontId="66" fillId="0" borderId="41" xfId="2" applyFont="1" applyBorder="1" applyAlignment="1">
      <alignment horizontal="left" vertical="center"/>
    </xf>
    <xf numFmtId="0" fontId="66" fillId="0" borderId="39" xfId="2" applyFont="1" applyBorder="1" applyAlignment="1">
      <alignment horizontal="left" vertical="center"/>
    </xf>
    <xf numFmtId="0" fontId="17" fillId="0" borderId="39" xfId="2" applyFont="1" applyBorder="1">
      <alignment vertical="center"/>
    </xf>
    <xf numFmtId="0" fontId="17" fillId="0" borderId="39" xfId="2" applyFont="1" applyBorder="1" applyAlignment="1"/>
    <xf numFmtId="0" fontId="2" fillId="0" borderId="0" xfId="0" applyFont="1" applyAlignment="1">
      <alignment vertical="top"/>
    </xf>
    <xf numFmtId="0" fontId="2" fillId="0" borderId="0" xfId="0" applyFont="1" applyAlignment="1">
      <alignment vertical="top" wrapText="1"/>
    </xf>
    <xf numFmtId="0" fontId="2" fillId="0" borderId="40" xfId="0" applyFont="1" applyBorder="1" applyAlignment="1">
      <alignment vertical="top" wrapTex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0" fontId="66" fillId="0" borderId="39" xfId="2" applyFont="1" applyBorder="1">
      <alignment vertical="center"/>
    </xf>
    <xf numFmtId="0" fontId="66" fillId="0" borderId="0" xfId="2" applyFont="1" applyAlignment="1">
      <alignment horizontal="center" vertical="center"/>
    </xf>
    <xf numFmtId="0" fontId="66" fillId="0" borderId="40" xfId="2" applyFont="1" applyBorder="1" applyAlignment="1">
      <alignment horizontal="center" vertical="center"/>
    </xf>
    <xf numFmtId="0" fontId="72" fillId="0" borderId="0" xfId="2" applyFont="1">
      <alignment vertical="center"/>
    </xf>
    <xf numFmtId="0" fontId="72" fillId="0" borderId="40" xfId="2" applyFont="1" applyBorder="1">
      <alignment vertical="center"/>
    </xf>
    <xf numFmtId="49" fontId="66" fillId="0" borderId="39" xfId="2" applyNumberFormat="1" applyFont="1" applyBorder="1">
      <alignment vertical="center"/>
    </xf>
    <xf numFmtId="49" fontId="72" fillId="0" borderId="0" xfId="2" applyNumberFormat="1" applyFont="1">
      <alignment vertical="center"/>
    </xf>
    <xf numFmtId="49" fontId="72" fillId="0" borderId="40" xfId="2" applyNumberFormat="1" applyFont="1" applyBorder="1">
      <alignment vertical="center"/>
    </xf>
    <xf numFmtId="0" fontId="66" fillId="0" borderId="0" xfId="2" applyFont="1">
      <alignment vertical="center"/>
    </xf>
    <xf numFmtId="0" fontId="66" fillId="0" borderId="40" xfId="2" applyFont="1" applyBorder="1">
      <alignment vertical="center"/>
    </xf>
    <xf numFmtId="49" fontId="66" fillId="0" borderId="0" xfId="2" applyNumberFormat="1" applyFont="1">
      <alignment vertical="center"/>
    </xf>
    <xf numFmtId="49" fontId="66" fillId="0" borderId="40" xfId="2" applyNumberFormat="1" applyFont="1" applyBorder="1">
      <alignment vertical="center"/>
    </xf>
    <xf numFmtId="49" fontId="66" fillId="0" borderId="39" xfId="2" applyNumberFormat="1" applyFont="1" applyBorder="1" applyAlignment="1">
      <alignment horizontal="left" vertical="center"/>
    </xf>
    <xf numFmtId="0" fontId="66" fillId="0" borderId="3" xfId="2" applyFont="1" applyBorder="1" applyAlignment="1">
      <alignment horizontal="center" vertical="center"/>
    </xf>
    <xf numFmtId="0" fontId="66" fillId="0" borderId="114" xfId="2" applyFont="1" applyBorder="1" applyAlignment="1">
      <alignment horizontal="center" vertical="center"/>
    </xf>
    <xf numFmtId="0" fontId="66" fillId="0" borderId="19" xfId="2" applyFont="1" applyBorder="1" applyAlignment="1">
      <alignment horizontal="center" vertical="center"/>
    </xf>
    <xf numFmtId="0" fontId="66" fillId="0" borderId="19" xfId="2" applyFont="1" applyBorder="1" applyAlignment="1">
      <alignment horizontal="center" vertical="center" shrinkToFit="1"/>
    </xf>
    <xf numFmtId="0" fontId="66" fillId="0" borderId="118" xfId="2" applyFont="1" applyBorder="1" applyAlignment="1">
      <alignment horizontal="center" vertical="center"/>
    </xf>
    <xf numFmtId="0" fontId="66" fillId="0" borderId="119" xfId="0" applyFont="1" applyBorder="1" applyAlignment="1">
      <alignment vertical="center" shrinkToFit="1"/>
    </xf>
    <xf numFmtId="0" fontId="66" fillId="0" borderId="120" xfId="0" applyFont="1" applyBorder="1" applyAlignment="1">
      <alignment horizontal="left" vertical="center" shrinkToFit="1"/>
    </xf>
    <xf numFmtId="0" fontId="66" fillId="0" borderId="121" xfId="0" applyFont="1" applyBorder="1" applyAlignment="1">
      <alignment horizontal="left" vertical="center" shrinkToFit="1"/>
    </xf>
    <xf numFmtId="0" fontId="66" fillId="0" borderId="120" xfId="0" applyFont="1" applyBorder="1" applyAlignment="1">
      <alignment horizontal="center" vertical="center" shrinkToFit="1"/>
    </xf>
    <xf numFmtId="0" fontId="66" fillId="0" borderId="121" xfId="0" applyFont="1" applyBorder="1" applyAlignment="1">
      <alignment horizontal="center" vertical="center" shrinkToFit="1"/>
    </xf>
    <xf numFmtId="177" fontId="66" fillId="0" borderId="120" xfId="0" applyNumberFormat="1" applyFont="1" applyBorder="1" applyAlignment="1">
      <alignment vertical="center" shrinkToFit="1"/>
    </xf>
    <xf numFmtId="0" fontId="66" fillId="0" borderId="122" xfId="0" applyFont="1" applyBorder="1" applyAlignment="1">
      <alignment vertical="center" shrinkToFit="1"/>
    </xf>
    <xf numFmtId="0" fontId="66" fillId="0" borderId="123" xfId="0" applyFont="1" applyBorder="1" applyAlignment="1">
      <alignment vertical="center" shrinkToFit="1"/>
    </xf>
    <xf numFmtId="0" fontId="66" fillId="0" borderId="124" xfId="0" applyFont="1" applyBorder="1" applyAlignment="1">
      <alignment vertical="center" shrinkToFit="1"/>
    </xf>
    <xf numFmtId="0" fontId="66" fillId="0" borderId="125" xfId="0" applyFont="1" applyBorder="1" applyAlignment="1">
      <alignment vertical="center" shrinkToFit="1"/>
    </xf>
    <xf numFmtId="0" fontId="66" fillId="0" borderId="124" xfId="0" applyFont="1" applyBorder="1" applyAlignment="1">
      <alignment horizontal="center" vertical="center" shrinkToFit="1"/>
    </xf>
    <xf numFmtId="0" fontId="66" fillId="0" borderId="125" xfId="0" applyFont="1" applyBorder="1" applyAlignment="1">
      <alignment horizontal="center" vertical="center" shrinkToFit="1"/>
    </xf>
    <xf numFmtId="177" fontId="66" fillId="0" borderId="124" xfId="0" applyNumberFormat="1" applyFont="1" applyBorder="1" applyAlignment="1">
      <alignment vertical="center" shrinkToFit="1"/>
    </xf>
    <xf numFmtId="177" fontId="66" fillId="0" borderId="125" xfId="0" applyNumberFormat="1" applyFont="1" applyBorder="1" applyAlignment="1">
      <alignment vertical="center" shrinkToFit="1"/>
    </xf>
    <xf numFmtId="0" fontId="66" fillId="0" borderId="126" xfId="0" applyFont="1" applyBorder="1" applyAlignment="1">
      <alignment vertical="center" shrinkToFit="1"/>
    </xf>
    <xf numFmtId="0" fontId="66" fillId="0" borderId="126" xfId="0" applyFont="1" applyBorder="1" applyAlignment="1">
      <alignment vertical="center"/>
    </xf>
    <xf numFmtId="0" fontId="66" fillId="0" borderId="127" xfId="2" applyFont="1" applyBorder="1" applyAlignment="1">
      <alignment horizontal="center" vertical="center" shrinkToFit="1"/>
    </xf>
    <xf numFmtId="0" fontId="66" fillId="0" borderId="128" xfId="2" applyFont="1" applyBorder="1" applyAlignment="1">
      <alignment vertical="center" shrinkToFit="1"/>
    </xf>
    <xf numFmtId="0" fontId="66" fillId="0" borderId="129" xfId="2" applyFont="1" applyBorder="1" applyAlignment="1">
      <alignment vertical="center" shrinkToFit="1"/>
    </xf>
    <xf numFmtId="177" fontId="66" fillId="0" borderId="128" xfId="0" applyNumberFormat="1" applyFont="1" applyBorder="1" applyAlignment="1">
      <alignment vertical="center" shrinkToFit="1"/>
    </xf>
    <xf numFmtId="0" fontId="66" fillId="0" borderId="130" xfId="2" applyFont="1" applyBorder="1">
      <alignment vertical="center"/>
    </xf>
    <xf numFmtId="0" fontId="66" fillId="0" borderId="43" xfId="2" applyFont="1" applyBorder="1">
      <alignment vertical="center"/>
    </xf>
    <xf numFmtId="0" fontId="66" fillId="0" borderId="50" xfId="2" applyFont="1" applyBorder="1">
      <alignment vertical="center"/>
    </xf>
    <xf numFmtId="0" fontId="66" fillId="0" borderId="44" xfId="2" applyFont="1" applyBorder="1">
      <alignment vertical="center"/>
    </xf>
    <xf numFmtId="179" fontId="9" fillId="5" borderId="2" xfId="0" applyNumberFormat="1" applyFont="1" applyFill="1" applyBorder="1" applyAlignment="1">
      <alignment vertical="center" wrapText="1"/>
    </xf>
    <xf numFmtId="179" fontId="9" fillId="5" borderId="20" xfId="0" applyNumberFormat="1" applyFont="1" applyFill="1" applyBorder="1" applyAlignment="1">
      <alignment horizontal="right" vertical="center" shrinkToFit="1"/>
    </xf>
    <xf numFmtId="57" fontId="9" fillId="0" borderId="0" xfId="0" applyNumberFormat="1" applyFont="1" applyAlignment="1">
      <alignment horizontal="center" vertical="center"/>
    </xf>
    <xf numFmtId="0" fontId="0" fillId="5" borderId="0" xfId="0" applyFill="1" applyAlignment="1">
      <alignment vertical="center"/>
    </xf>
    <xf numFmtId="0" fontId="5" fillId="0" borderId="1" xfId="0" applyFont="1" applyBorder="1" applyAlignment="1">
      <alignment horizontal="left" vertical="center"/>
    </xf>
    <xf numFmtId="0" fontId="5" fillId="0" borderId="42" xfId="0" applyFont="1" applyBorder="1" applyAlignment="1">
      <alignment vertical="center"/>
    </xf>
    <xf numFmtId="0" fontId="22" fillId="0" borderId="0" xfId="0" applyFont="1" applyAlignment="1">
      <alignment horizontal="right" vertical="center"/>
    </xf>
    <xf numFmtId="0" fontId="41" fillId="0" borderId="0" xfId="0" applyFont="1" applyAlignment="1">
      <alignment vertical="center"/>
    </xf>
    <xf numFmtId="0" fontId="22" fillId="0" borderId="0" xfId="0" applyFont="1"/>
    <xf numFmtId="181" fontId="22" fillId="4" borderId="0" xfId="0" applyNumberFormat="1" applyFont="1" applyFill="1" applyAlignment="1">
      <alignment horizontal="right" vertical="center"/>
    </xf>
    <xf numFmtId="0" fontId="22" fillId="0" borderId="0" xfId="0" applyFont="1" applyAlignment="1">
      <alignment horizontal="left" vertical="center"/>
    </xf>
    <xf numFmtId="0" fontId="22" fillId="4" borderId="0" xfId="0" applyFont="1" applyFill="1" applyAlignment="1">
      <alignment horizontal="left" vertical="center"/>
    </xf>
    <xf numFmtId="0" fontId="22" fillId="0" borderId="58" xfId="0" applyFont="1" applyBorder="1" applyAlignment="1">
      <alignment vertical="center"/>
    </xf>
    <xf numFmtId="0" fontId="22" fillId="0" borderId="58" xfId="0" applyFont="1" applyBorder="1" applyAlignment="1">
      <alignment horizontal="center" vertical="center" shrinkToFit="1"/>
    </xf>
    <xf numFmtId="180" fontId="22" fillId="4" borderId="58" xfId="0" applyNumberFormat="1" applyFont="1" applyFill="1" applyBorder="1" applyAlignment="1">
      <alignment horizontal="left" vertical="center"/>
    </xf>
    <xf numFmtId="0" fontId="22" fillId="0" borderId="2" xfId="0" applyFont="1" applyBorder="1" applyAlignment="1">
      <alignment horizontal="center" vertical="center" shrinkToFit="1"/>
    </xf>
    <xf numFmtId="0" fontId="22" fillId="4" borderId="2" xfId="0" applyFont="1" applyFill="1" applyBorder="1" applyAlignment="1">
      <alignment vertical="center"/>
    </xf>
    <xf numFmtId="14" fontId="22" fillId="0" borderId="0" xfId="0" applyNumberFormat="1" applyFont="1" applyAlignment="1">
      <alignment vertical="center"/>
    </xf>
    <xf numFmtId="0" fontId="22" fillId="0" borderId="4" xfId="0" applyFont="1" applyBorder="1" applyAlignment="1">
      <alignment vertical="center" shrinkToFit="1"/>
    </xf>
    <xf numFmtId="0" fontId="22" fillId="0" borderId="58" xfId="0" applyFont="1" applyBorder="1" applyAlignment="1">
      <alignment vertical="center" shrinkToFit="1"/>
    </xf>
    <xf numFmtId="186" fontId="22" fillId="4" borderId="139" xfId="0" applyNumberFormat="1" applyFont="1" applyFill="1" applyBorder="1" applyAlignment="1">
      <alignment vertical="center"/>
    </xf>
    <xf numFmtId="0" fontId="22" fillId="0" borderId="50" xfId="0" applyFont="1" applyBorder="1" applyAlignment="1">
      <alignment vertical="center"/>
    </xf>
    <xf numFmtId="0" fontId="41" fillId="0" borderId="5" xfId="0" applyFont="1" applyBorder="1" applyAlignment="1">
      <alignment vertical="center"/>
    </xf>
    <xf numFmtId="0" fontId="22" fillId="0" borderId="0" xfId="0" applyFont="1" applyAlignment="1">
      <alignment horizontal="right"/>
    </xf>
    <xf numFmtId="0" fontId="22" fillId="3" borderId="61" xfId="0" applyFont="1" applyFill="1" applyBorder="1"/>
    <xf numFmtId="0" fontId="22" fillId="0" borderId="23" xfId="0" applyFont="1" applyBorder="1"/>
    <xf numFmtId="0" fontId="22" fillId="3" borderId="23" xfId="0" applyFont="1" applyFill="1" applyBorder="1"/>
    <xf numFmtId="0" fontId="22" fillId="0" borderId="11" xfId="0" applyFont="1" applyBorder="1"/>
    <xf numFmtId="186" fontId="22" fillId="0" borderId="0" xfId="0" applyNumberFormat="1" applyFont="1"/>
    <xf numFmtId="0" fontId="22" fillId="0" borderId="14" xfId="0" applyFont="1" applyBorder="1"/>
    <xf numFmtId="0" fontId="22" fillId="0" borderId="12" xfId="0" applyFont="1" applyBorder="1"/>
    <xf numFmtId="0" fontId="22" fillId="0" borderId="13" xfId="0" applyFont="1" applyBorder="1"/>
    <xf numFmtId="0" fontId="22" fillId="0" borderId="15" xfId="0" applyFont="1" applyBorder="1"/>
    <xf numFmtId="0" fontId="45" fillId="0" borderId="106" xfId="7" applyFont="1" applyBorder="1" applyAlignment="1">
      <alignment vertical="center" wrapText="1"/>
    </xf>
    <xf numFmtId="0" fontId="45" fillId="0" borderId="108" xfId="7" applyFont="1" applyBorder="1" applyAlignment="1">
      <alignment vertical="center" wrapText="1"/>
    </xf>
    <xf numFmtId="49" fontId="45" fillId="0" borderId="109" xfId="7" applyNumberFormat="1" applyFont="1" applyBorder="1" applyAlignment="1">
      <alignment vertical="center" wrapText="1"/>
    </xf>
    <xf numFmtId="0" fontId="46" fillId="6" borderId="48" xfId="7" applyFont="1" applyFill="1" applyBorder="1" applyAlignment="1">
      <alignment horizontal="center" vertical="center"/>
    </xf>
    <xf numFmtId="0" fontId="46" fillId="6" borderId="32" xfId="7" applyFont="1" applyFill="1" applyBorder="1" applyAlignment="1">
      <alignment horizontal="center" vertical="center"/>
    </xf>
    <xf numFmtId="49" fontId="46" fillId="6" borderId="18" xfId="7" applyNumberFormat="1" applyFont="1" applyFill="1" applyBorder="1" applyAlignment="1">
      <alignment horizontal="center" vertical="center"/>
    </xf>
    <xf numFmtId="0" fontId="45" fillId="4" borderId="80" xfId="7" applyFont="1" applyFill="1" applyBorder="1" applyAlignment="1">
      <alignment horizontal="left" vertical="center" wrapText="1"/>
    </xf>
    <xf numFmtId="0" fontId="42" fillId="4" borderId="81" xfId="7" applyFont="1" applyFill="1" applyBorder="1" applyAlignment="1">
      <alignment vertical="center" wrapText="1"/>
    </xf>
    <xf numFmtId="0" fontId="45" fillId="4" borderId="87" xfId="7" applyFont="1" applyFill="1" applyBorder="1" applyAlignment="1">
      <alignment vertical="center" wrapText="1"/>
    </xf>
    <xf numFmtId="0" fontId="42" fillId="4" borderId="88" xfId="7" applyFont="1" applyFill="1" applyBorder="1" applyAlignment="1">
      <alignment vertical="center" wrapText="1"/>
    </xf>
    <xf numFmtId="0" fontId="42" fillId="4" borderId="96" xfId="7" applyFont="1" applyFill="1" applyBorder="1" applyAlignment="1">
      <alignment vertical="center" wrapText="1"/>
    </xf>
    <xf numFmtId="9" fontId="42" fillId="4" borderId="88" xfId="7" applyNumberFormat="1" applyFont="1" applyFill="1" applyBorder="1" applyAlignment="1">
      <alignment vertical="center" wrapText="1"/>
    </xf>
    <xf numFmtId="0" fontId="45" fillId="4" borderId="140" xfId="7" applyFont="1" applyFill="1" applyBorder="1" applyAlignment="1">
      <alignment vertical="center" wrapText="1"/>
    </xf>
    <xf numFmtId="0" fontId="42" fillId="4" borderId="141" xfId="7" applyFont="1" applyFill="1" applyBorder="1" applyAlignment="1">
      <alignment vertical="center" wrapText="1"/>
    </xf>
    <xf numFmtId="0" fontId="45" fillId="4" borderId="92" xfId="7" applyFont="1" applyFill="1" applyBorder="1" applyAlignment="1">
      <alignment horizontal="left" vertical="center" wrapText="1"/>
    </xf>
    <xf numFmtId="0" fontId="42" fillId="4" borderId="93" xfId="7" applyFont="1" applyFill="1" applyBorder="1" applyAlignment="1">
      <alignment vertical="center" wrapText="1"/>
    </xf>
    <xf numFmtId="0" fontId="45" fillId="4" borderId="97" xfId="7" applyFont="1" applyFill="1" applyBorder="1" applyAlignment="1">
      <alignment vertical="center" wrapText="1"/>
    </xf>
    <xf numFmtId="0" fontId="42" fillId="4" borderId="98" xfId="7" applyFont="1" applyFill="1" applyBorder="1" applyAlignment="1">
      <alignment vertical="center" wrapText="1"/>
    </xf>
    <xf numFmtId="0" fontId="26" fillId="0" borderId="13" xfId="0" applyFont="1" applyBorder="1" applyAlignment="1">
      <alignment vertical="center"/>
    </xf>
    <xf numFmtId="0" fontId="27" fillId="0" borderId="13" xfId="0" applyFont="1" applyBorder="1" applyAlignment="1">
      <alignment vertical="center"/>
    </xf>
    <xf numFmtId="0" fontId="0" fillId="0" borderId="28" xfId="0" applyBorder="1" applyAlignment="1">
      <alignment horizontal="left" vertical="center"/>
    </xf>
    <xf numFmtId="0" fontId="0" fillId="0" borderId="7" xfId="0" applyBorder="1" applyAlignment="1">
      <alignment horizontal="center" vertical="center"/>
    </xf>
    <xf numFmtId="38" fontId="0" fillId="0" borderId="2" xfId="1" applyNumberFormat="1" applyFont="1" applyBorder="1" applyAlignment="1">
      <alignment vertical="center"/>
    </xf>
    <xf numFmtId="38" fontId="0" fillId="0" borderId="5" xfId="1" applyNumberFormat="1" applyFont="1" applyBorder="1" applyAlignment="1">
      <alignment vertical="center"/>
    </xf>
    <xf numFmtId="38" fontId="0" fillId="0" borderId="0" xfId="1" applyNumberFormat="1" applyFont="1" applyAlignment="1">
      <alignment vertical="center"/>
    </xf>
    <xf numFmtId="38" fontId="0" fillId="0" borderId="2" xfId="0" applyNumberFormat="1" applyBorder="1" applyAlignment="1">
      <alignment vertical="center"/>
    </xf>
    <xf numFmtId="38" fontId="0" fillId="0" borderId="6" xfId="0" applyNumberFormat="1" applyBorder="1" applyAlignment="1">
      <alignment vertical="center"/>
    </xf>
    <xf numFmtId="0" fontId="0" fillId="0" borderId="2" xfId="0" applyBorder="1" applyAlignment="1">
      <alignment horizontal="right" vertical="center" wrapText="1"/>
    </xf>
    <xf numFmtId="0" fontId="0" fillId="0" borderId="23" xfId="0" applyBorder="1" applyAlignment="1">
      <alignment horizontal="center"/>
    </xf>
    <xf numFmtId="0" fontId="76" fillId="0" borderId="0" xfId="0" applyFont="1" applyAlignment="1">
      <alignment vertical="center" wrapText="1"/>
    </xf>
    <xf numFmtId="58" fontId="5" fillId="0" borderId="0" xfId="0" applyNumberFormat="1" applyFont="1" applyAlignment="1">
      <alignment horizontal="center" vertical="center"/>
    </xf>
    <xf numFmtId="182" fontId="0" fillId="0" borderId="0" xfId="0" applyNumberFormat="1" applyAlignment="1">
      <alignment vertical="center"/>
    </xf>
    <xf numFmtId="186" fontId="0" fillId="0" borderId="0" xfId="0" quotePrefix="1" applyNumberFormat="1" applyAlignment="1">
      <alignment horizontal="distributed" vertical="center"/>
    </xf>
    <xf numFmtId="0" fontId="27" fillId="0" borderId="0" xfId="0" applyFont="1" applyAlignment="1">
      <alignment vertical="center"/>
    </xf>
    <xf numFmtId="0" fontId="38"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0" fontId="21" fillId="0" borderId="0" xfId="0" applyFont="1" applyAlignment="1">
      <alignment horizontal="center" vertical="center"/>
    </xf>
    <xf numFmtId="176" fontId="21" fillId="0" borderId="0" xfId="0" applyNumberFormat="1" applyFont="1" applyAlignment="1">
      <alignment vertical="center"/>
    </xf>
    <xf numFmtId="0" fontId="21" fillId="0" borderId="0" xfId="0" applyFont="1" applyAlignment="1">
      <alignment vertical="center" wrapText="1" shrinkToFit="1"/>
    </xf>
    <xf numFmtId="0" fontId="40"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shrinkToFit="1"/>
    </xf>
    <xf numFmtId="176" fontId="19" fillId="0" borderId="0" xfId="0" applyNumberFormat="1" applyFont="1" applyAlignment="1">
      <alignment vertical="center"/>
    </xf>
    <xf numFmtId="0" fontId="22" fillId="0" borderId="0" xfId="0" applyFont="1" applyAlignment="1">
      <alignment vertical="center" shrinkToFit="1"/>
    </xf>
    <xf numFmtId="176" fontId="22" fillId="0" borderId="2" xfId="0" applyNumberFormat="1" applyFont="1" applyBorder="1" applyAlignment="1">
      <alignment horizontal="center" vertical="center"/>
    </xf>
    <xf numFmtId="49" fontId="22" fillId="0" borderId="2" xfId="0" applyNumberFormat="1" applyFont="1" applyBorder="1" applyAlignment="1">
      <alignment horizontal="center" vertical="center"/>
    </xf>
    <xf numFmtId="0" fontId="22" fillId="0" borderId="3" xfId="0" applyFont="1" applyBorder="1" applyAlignment="1">
      <alignment horizontal="center" vertical="center"/>
    </xf>
    <xf numFmtId="176" fontId="22" fillId="0" borderId="3" xfId="0" applyNumberFormat="1" applyFont="1" applyBorder="1" applyAlignment="1">
      <alignment horizontal="center" vertical="center" wrapText="1"/>
    </xf>
    <xf numFmtId="176" fontId="22" fillId="0" borderId="2" xfId="0" applyNumberFormat="1" applyFont="1" applyBorder="1" applyAlignment="1">
      <alignment horizontal="center" vertical="center" wrapText="1"/>
    </xf>
    <xf numFmtId="0" fontId="22" fillId="0" borderId="2" xfId="0" applyFont="1" applyBorder="1" applyAlignment="1">
      <alignment horizontal="left" vertical="center"/>
    </xf>
    <xf numFmtId="177" fontId="22" fillId="0" borderId="2" xfId="0" applyNumberFormat="1" applyFont="1" applyBorder="1" applyAlignment="1">
      <alignment horizontal="right" vertical="center"/>
    </xf>
    <xf numFmtId="38" fontId="22" fillId="0" borderId="3" xfId="0" applyNumberFormat="1" applyFont="1" applyBorder="1" applyAlignment="1">
      <alignment horizontal="right" vertical="center"/>
    </xf>
    <xf numFmtId="38" fontId="22" fillId="0" borderId="2" xfId="0" applyNumberFormat="1" applyFont="1" applyBorder="1" applyAlignment="1">
      <alignment horizontal="right" vertical="center"/>
    </xf>
    <xf numFmtId="176" fontId="22" fillId="0" borderId="18" xfId="0" applyNumberFormat="1" applyFont="1" applyBorder="1" applyAlignment="1">
      <alignment horizontal="center" vertical="center"/>
    </xf>
    <xf numFmtId="176" fontId="22" fillId="0" borderId="2" xfId="0" applyNumberFormat="1" applyFont="1" applyBorder="1" applyAlignment="1">
      <alignment vertical="center"/>
    </xf>
    <xf numFmtId="0" fontId="22" fillId="0" borderId="2" xfId="0" applyFont="1" applyBorder="1" applyAlignment="1">
      <alignment vertical="center" wrapText="1"/>
    </xf>
    <xf numFmtId="0" fontId="22" fillId="0" borderId="5" xfId="0" applyFont="1" applyBorder="1" applyAlignment="1">
      <alignment vertical="center" wrapText="1"/>
    </xf>
    <xf numFmtId="0" fontId="22" fillId="0" borderId="3" xfId="0" applyFont="1" applyBorder="1" applyAlignment="1">
      <alignment vertical="center" wrapText="1"/>
    </xf>
    <xf numFmtId="176" fontId="22" fillId="0" borderId="2" xfId="0" applyNumberFormat="1" applyFont="1" applyBorder="1" applyAlignment="1">
      <alignment horizontal="right" vertical="center"/>
    </xf>
    <xf numFmtId="176" fontId="22" fillId="0" borderId="18" xfId="0" applyNumberFormat="1" applyFont="1" applyBorder="1" applyAlignment="1">
      <alignment vertical="center"/>
    </xf>
    <xf numFmtId="176" fontId="22" fillId="0" borderId="19" xfId="0" applyNumberFormat="1" applyFont="1" applyBorder="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0" fontId="22" fillId="0" borderId="0" xfId="0" applyFont="1" applyAlignment="1">
      <alignment vertical="center" wrapText="1" shrinkToFit="1"/>
    </xf>
    <xf numFmtId="49" fontId="22" fillId="0" borderId="2" xfId="0" applyNumberFormat="1" applyFont="1" applyBorder="1" applyAlignment="1">
      <alignment horizontal="center" vertical="center" shrinkToFit="1"/>
    </xf>
    <xf numFmtId="38" fontId="22" fillId="0" borderId="2" xfId="0" applyNumberFormat="1" applyFont="1" applyBorder="1" applyAlignment="1">
      <alignment vertical="center"/>
    </xf>
    <xf numFmtId="38" fontId="22" fillId="0" borderId="3" xfId="0" applyNumberFormat="1" applyFont="1" applyBorder="1" applyAlignment="1">
      <alignment vertical="center"/>
    </xf>
    <xf numFmtId="0" fontId="22" fillId="0" borderId="0" xfId="0" applyFont="1" applyAlignment="1">
      <alignment horizontal="center" vertical="center" wrapText="1" shrinkToFit="1"/>
    </xf>
    <xf numFmtId="49" fontId="22" fillId="0" borderId="2" xfId="0" applyNumberFormat="1" applyFont="1" applyBorder="1" applyAlignment="1">
      <alignment vertical="center"/>
    </xf>
    <xf numFmtId="186" fontId="22" fillId="0" borderId="0" xfId="0" applyNumberFormat="1" applyFont="1" applyAlignment="1">
      <alignment vertical="center"/>
    </xf>
    <xf numFmtId="0" fontId="22" fillId="0" borderId="0" xfId="0" applyFont="1" applyAlignment="1">
      <alignment horizontal="center"/>
    </xf>
    <xf numFmtId="0" fontId="22" fillId="0" borderId="0" xfId="0" applyFont="1" applyAlignment="1">
      <alignment vertical="top"/>
    </xf>
    <xf numFmtId="0" fontId="41" fillId="0" borderId="0" xfId="0" applyFont="1" applyAlignment="1">
      <alignment horizontal="left" vertical="center"/>
    </xf>
    <xf numFmtId="186" fontId="19" fillId="0" borderId="0" xfId="0" applyNumberFormat="1" applyFont="1" applyAlignment="1">
      <alignment vertical="center"/>
    </xf>
    <xf numFmtId="0" fontId="22" fillId="0" borderId="2" xfId="0" applyFont="1" applyBorder="1" applyAlignment="1">
      <alignment horizontal="center" vertical="center" wrapText="1"/>
    </xf>
    <xf numFmtId="0" fontId="80" fillId="0" borderId="0" xfId="0" applyFont="1"/>
    <xf numFmtId="0" fontId="74" fillId="0" borderId="0" xfId="4" applyFont="1">
      <alignment vertical="center"/>
    </xf>
    <xf numFmtId="0" fontId="81" fillId="0" borderId="0" xfId="4" applyFont="1">
      <alignment vertical="center"/>
    </xf>
    <xf numFmtId="0" fontId="21" fillId="0" borderId="2" xfId="0" applyFont="1" applyBorder="1" applyAlignment="1">
      <alignment horizontal="center" vertical="center"/>
    </xf>
    <xf numFmtId="49" fontId="21" fillId="0" borderId="2" xfId="0" applyNumberFormat="1" applyFont="1" applyBorder="1" applyAlignment="1">
      <alignment horizontal="center" vertical="center"/>
    </xf>
    <xf numFmtId="49" fontId="21" fillId="0" borderId="2" xfId="0" applyNumberFormat="1" applyFont="1" applyBorder="1" applyAlignment="1">
      <alignment horizontal="center" vertical="center" shrinkToFit="1"/>
    </xf>
    <xf numFmtId="38" fontId="21" fillId="0" borderId="2" xfId="0" applyNumberFormat="1" applyFont="1" applyBorder="1" applyAlignment="1">
      <alignment vertical="center"/>
    </xf>
    <xf numFmtId="38" fontId="21" fillId="0" borderId="3" xfId="0" applyNumberFormat="1" applyFont="1" applyBorder="1" applyAlignment="1">
      <alignment vertical="center"/>
    </xf>
    <xf numFmtId="0" fontId="21" fillId="0" borderId="2" xfId="0" applyFont="1" applyBorder="1" applyAlignment="1">
      <alignment vertical="center" wrapText="1" shrinkToFit="1"/>
    </xf>
    <xf numFmtId="186" fontId="0" fillId="0" borderId="0" xfId="0" applyNumberFormat="1" applyAlignment="1">
      <alignment vertical="center"/>
    </xf>
    <xf numFmtId="58" fontId="5" fillId="0" borderId="0" xfId="0" applyNumberFormat="1" applyFont="1" applyAlignment="1">
      <alignment vertical="center"/>
    </xf>
    <xf numFmtId="0" fontId="5" fillId="0" borderId="2" xfId="0" applyFont="1" applyBorder="1" applyAlignment="1">
      <alignment horizontal="center" vertical="center" shrinkToFit="1"/>
    </xf>
    <xf numFmtId="177" fontId="5" fillId="0" borderId="2" xfId="0" applyNumberFormat="1" applyFont="1" applyBorder="1" applyAlignment="1">
      <alignment horizontal="right" vertical="center" shrinkToFit="1"/>
    </xf>
    <xf numFmtId="0" fontId="21" fillId="0" borderId="0" xfId="7" applyFont="1" applyAlignment="1">
      <alignment vertical="center"/>
    </xf>
    <xf numFmtId="0" fontId="77" fillId="0" borderId="0" xfId="7" applyFont="1" applyAlignment="1">
      <alignment vertical="center"/>
    </xf>
    <xf numFmtId="0" fontId="75" fillId="0" borderId="0" xfId="0" applyFont="1" applyAlignment="1">
      <alignment vertical="center"/>
    </xf>
    <xf numFmtId="0" fontId="4" fillId="0" borderId="0" xfId="0"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49" fontId="77" fillId="0" borderId="2" xfId="7" quotePrefix="1" applyNumberFormat="1" applyFont="1" applyBorder="1" applyAlignment="1">
      <alignment vertical="center" shrinkToFit="1"/>
    </xf>
    <xf numFmtId="49" fontId="77" fillId="0" borderId="2" xfId="7" applyNumberFormat="1" applyFont="1" applyBorder="1" applyAlignment="1">
      <alignment vertical="center" shrinkToFit="1"/>
    </xf>
    <xf numFmtId="49" fontId="77" fillId="0" borderId="2" xfId="7" applyNumberFormat="1" applyFont="1" applyBorder="1" applyAlignment="1">
      <alignment horizontal="center" vertical="center" shrinkToFit="1"/>
    </xf>
    <xf numFmtId="177" fontId="4" fillId="0" borderId="2" xfId="1" applyNumberFormat="1" applyFont="1" applyBorder="1" applyAlignment="1">
      <alignment horizontal="right" vertical="center"/>
    </xf>
    <xf numFmtId="49" fontId="35" fillId="0" borderId="0" xfId="0" applyNumberFormat="1" applyFont="1" applyAlignment="1">
      <alignment vertical="center" shrinkToFit="1"/>
    </xf>
    <xf numFmtId="0" fontId="4" fillId="0" borderId="0" xfId="7" applyFont="1" applyAlignment="1">
      <alignment vertical="center"/>
    </xf>
    <xf numFmtId="0" fontId="2" fillId="0" borderId="0" xfId="0" applyFont="1" applyAlignment="1">
      <alignment vertical="center"/>
    </xf>
    <xf numFmtId="0" fontId="18" fillId="0" borderId="0" xfId="0" applyFont="1" applyAlignment="1">
      <alignment vertical="justify" wrapText="1"/>
    </xf>
    <xf numFmtId="0" fontId="18" fillId="0" borderId="0" xfId="0" applyFont="1" applyAlignment="1">
      <alignment vertical="center"/>
    </xf>
    <xf numFmtId="0" fontId="82" fillId="0" borderId="0" xfId="0" applyFont="1" applyAlignment="1">
      <alignment vertical="center"/>
    </xf>
    <xf numFmtId="0" fontId="83" fillId="0" borderId="0" xfId="0" applyFont="1" applyAlignment="1">
      <alignment vertical="center"/>
    </xf>
    <xf numFmtId="0" fontId="22" fillId="3" borderId="64" xfId="0" applyFont="1" applyFill="1" applyBorder="1" applyAlignment="1">
      <alignment horizontal="right"/>
    </xf>
    <xf numFmtId="0" fontId="22" fillId="0" borderId="14" xfId="0" applyFont="1" applyBorder="1" applyAlignment="1">
      <alignment horizontal="right"/>
    </xf>
    <xf numFmtId="0" fontId="22" fillId="0" borderId="0" xfId="0" applyFont="1" applyAlignment="1">
      <alignment horizontal="center" wrapText="1"/>
    </xf>
    <xf numFmtId="0" fontId="22" fillId="4" borderId="2" xfId="0" applyFont="1" applyFill="1" applyBorder="1" applyAlignment="1">
      <alignment vertical="center" shrinkToFit="1"/>
    </xf>
    <xf numFmtId="0" fontId="22" fillId="4" borderId="2" xfId="0" quotePrefix="1" applyFont="1" applyFill="1" applyBorder="1" applyAlignment="1" applyProtection="1">
      <alignment horizontal="center" vertical="center" shrinkToFit="1"/>
      <protection locked="0"/>
    </xf>
    <xf numFmtId="0" fontId="22" fillId="4" borderId="2" xfId="0" applyFont="1" applyFill="1" applyBorder="1" applyAlignment="1">
      <alignment horizontal="center" vertical="center" shrinkToFit="1"/>
    </xf>
    <xf numFmtId="179" fontId="22" fillId="4" borderId="2" xfId="0" applyNumberFormat="1" applyFont="1" applyFill="1" applyBorder="1" applyAlignment="1">
      <alignment horizontal="right" vertical="center" shrinkToFit="1"/>
    </xf>
    <xf numFmtId="179" fontId="22" fillId="4" borderId="2" xfId="0" applyNumberFormat="1" applyFont="1" applyFill="1" applyBorder="1" applyAlignment="1">
      <alignment vertical="center" shrinkToFit="1"/>
    </xf>
    <xf numFmtId="0" fontId="22" fillId="0" borderId="2" xfId="0" applyFont="1" applyBorder="1" applyAlignment="1" applyProtection="1">
      <alignment horizontal="center" vertical="center"/>
      <protection locked="0"/>
    </xf>
    <xf numFmtId="177" fontId="22" fillId="0" borderId="2" xfId="0" applyNumberFormat="1" applyFont="1" applyBorder="1" applyAlignment="1">
      <alignment vertical="center"/>
    </xf>
    <xf numFmtId="0" fontId="22" fillId="0" borderId="0" xfId="0" applyFont="1" applyAlignment="1">
      <alignment horizontal="center" shrinkToFit="1"/>
    </xf>
    <xf numFmtId="184" fontId="22" fillId="0" borderId="0" xfId="0" applyNumberFormat="1" applyFont="1" applyAlignment="1">
      <alignment horizontal="center"/>
    </xf>
    <xf numFmtId="179" fontId="22" fillId="0" borderId="4" xfId="0" applyNumberFormat="1" applyFont="1" applyBorder="1"/>
    <xf numFmtId="179" fontId="22" fillId="0" borderId="139" xfId="0" applyNumberFormat="1" applyFont="1" applyBorder="1" applyAlignment="1">
      <alignment vertical="top"/>
    </xf>
    <xf numFmtId="0" fontId="16" fillId="0" borderId="1" xfId="2" applyBorder="1">
      <alignment vertical="center"/>
    </xf>
    <xf numFmtId="0" fontId="16" fillId="0" borderId="42" xfId="2" applyBorder="1">
      <alignment vertical="center"/>
    </xf>
    <xf numFmtId="0" fontId="16" fillId="0" borderId="0" xfId="2">
      <alignment vertical="center"/>
    </xf>
    <xf numFmtId="0" fontId="16" fillId="0" borderId="40" xfId="2" applyBorder="1">
      <alignment vertical="center"/>
    </xf>
    <xf numFmtId="0" fontId="16" fillId="0" borderId="39" xfId="2"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16" fillId="0" borderId="40" xfId="2" applyBorder="1" applyAlignment="1">
      <alignment horizontal="right" vertical="center"/>
    </xf>
    <xf numFmtId="0" fontId="16" fillId="0" borderId="39" xfId="2" applyBorder="1">
      <alignment vertical="center"/>
    </xf>
    <xf numFmtId="0" fontId="16" fillId="0" borderId="40" xfId="2" applyBorder="1" applyAlignment="1">
      <alignment horizontal="center" vertical="center"/>
    </xf>
    <xf numFmtId="0" fontId="84" fillId="0" borderId="0" xfId="2" applyFont="1">
      <alignment vertical="center"/>
    </xf>
    <xf numFmtId="186" fontId="16" fillId="0" borderId="0" xfId="2" applyNumberFormat="1">
      <alignment vertical="center"/>
    </xf>
    <xf numFmtId="0" fontId="0" fillId="0" borderId="2" xfId="0" applyBorder="1" applyAlignment="1">
      <alignment horizontal="center" vertical="center"/>
    </xf>
    <xf numFmtId="0" fontId="0" fillId="0" borderId="2" xfId="0" applyBorder="1" applyAlignment="1">
      <alignment vertical="center"/>
    </xf>
    <xf numFmtId="0" fontId="0" fillId="0" borderId="43" xfId="1" applyNumberFormat="1" applyFont="1" applyBorder="1" applyAlignment="1">
      <alignment vertical="center"/>
    </xf>
    <xf numFmtId="58" fontId="0" fillId="0" borderId="0" xfId="0" applyNumberFormat="1" applyAlignment="1">
      <alignment horizontal="left" vertical="center"/>
    </xf>
    <xf numFmtId="0" fontId="0" fillId="0" borderId="19" xfId="0" applyBorder="1" applyAlignment="1">
      <alignment horizontal="center" vertical="center"/>
    </xf>
    <xf numFmtId="0" fontId="0" fillId="0" borderId="19" xfId="0" applyBorder="1" applyAlignment="1">
      <alignment horizontal="left" vertical="center"/>
    </xf>
    <xf numFmtId="0" fontId="0" fillId="0" borderId="19" xfId="0" applyBorder="1" applyAlignment="1">
      <alignment horizontal="right" vertical="center"/>
    </xf>
    <xf numFmtId="0" fontId="0" fillId="0" borderId="43" xfId="0" applyBorder="1" applyAlignment="1">
      <alignment vertical="center"/>
    </xf>
    <xf numFmtId="0" fontId="0" fillId="0" borderId="43" xfId="0" quotePrefix="1" applyBorder="1"/>
    <xf numFmtId="0" fontId="0" fillId="0" borderId="43" xfId="0" applyBorder="1"/>
    <xf numFmtId="0" fontId="0" fillId="0" borderId="43" xfId="0" applyBorder="1" applyAlignment="1">
      <alignment horizontal="left" vertical="center"/>
    </xf>
    <xf numFmtId="0" fontId="5" fillId="0" borderId="19" xfId="0" applyFont="1" applyBorder="1" applyAlignment="1">
      <alignment vertical="center"/>
    </xf>
    <xf numFmtId="49" fontId="0" fillId="0" borderId="0" xfId="0" applyNumberFormat="1" applyAlignment="1">
      <alignment vertical="center"/>
    </xf>
    <xf numFmtId="49" fontId="0" fillId="0" borderId="2" xfId="0" applyNumberFormat="1" applyBorder="1" applyAlignment="1">
      <alignment vertical="center"/>
    </xf>
    <xf numFmtId="0" fontId="0" fillId="0" borderId="2" xfId="0" applyBorder="1" applyAlignment="1">
      <alignment horizontal="center" vertical="center" shrinkToFit="1"/>
    </xf>
    <xf numFmtId="177" fontId="0" fillId="0" borderId="111" xfId="1" applyNumberFormat="1" applyFont="1" applyBorder="1" applyAlignment="1">
      <alignment horizontal="right" vertical="center" shrinkToFit="1"/>
    </xf>
    <xf numFmtId="0" fontId="0" fillId="0" borderId="145" xfId="0" applyBorder="1" applyAlignment="1">
      <alignment vertical="center"/>
    </xf>
    <xf numFmtId="0" fontId="22" fillId="0" borderId="2" xfId="0" applyFont="1" applyBorder="1" applyAlignment="1">
      <alignment wrapText="1"/>
    </xf>
    <xf numFmtId="0" fontId="22" fillId="0" borderId="3" xfId="0" applyFont="1" applyBorder="1" applyAlignment="1">
      <alignment wrapText="1"/>
    </xf>
    <xf numFmtId="0" fontId="22" fillId="0" borderId="2" xfId="0" applyFont="1" applyBorder="1" applyAlignment="1">
      <alignment horizontal="right"/>
    </xf>
    <xf numFmtId="0" fontId="22" fillId="0" borderId="41" xfId="0" applyFont="1" applyBorder="1" applyAlignment="1">
      <alignment horizontal="center" vertical="center" wrapText="1"/>
    </xf>
    <xf numFmtId="0" fontId="22" fillId="0" borderId="5" xfId="0" applyFont="1" applyBorder="1" applyAlignment="1">
      <alignment horizontal="center" vertical="center" wrapText="1"/>
    </xf>
    <xf numFmtId="0" fontId="38" fillId="0" borderId="0" xfId="0" applyFont="1" applyAlignment="1">
      <alignment vertical="center" wrapText="1"/>
    </xf>
    <xf numFmtId="0" fontId="76" fillId="0" borderId="0" xfId="0" applyFont="1" applyAlignment="1">
      <alignment vertical="center" wrapText="1"/>
    </xf>
    <xf numFmtId="0" fontId="22" fillId="0" borderId="4"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41" xfId="0" applyFont="1" applyBorder="1" applyAlignment="1">
      <alignment horizontal="center" vertical="center"/>
    </xf>
    <xf numFmtId="0" fontId="22" fillId="0" borderId="42" xfId="0" applyFont="1" applyBorder="1" applyAlignment="1">
      <alignment horizontal="center" vertical="center"/>
    </xf>
    <xf numFmtId="0" fontId="22" fillId="0" borderId="50" xfId="0" applyFont="1" applyBorder="1" applyAlignment="1">
      <alignment horizontal="center" vertical="center"/>
    </xf>
    <xf numFmtId="0" fontId="22" fillId="0" borderId="44" xfId="0" applyFont="1" applyBorder="1" applyAlignment="1">
      <alignment horizontal="center" vertical="center"/>
    </xf>
    <xf numFmtId="0" fontId="22" fillId="4" borderId="4" xfId="0" applyFont="1" applyFill="1" applyBorder="1" applyAlignment="1">
      <alignment vertical="center" wrapText="1"/>
    </xf>
    <xf numFmtId="0" fontId="22" fillId="4" borderId="5" xfId="0" applyFont="1" applyFill="1" applyBorder="1" applyAlignment="1">
      <alignment vertical="center" wrapText="1"/>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0" borderId="19" xfId="0" applyFont="1" applyBorder="1" applyAlignment="1">
      <alignment horizontal="center" vertical="center"/>
    </xf>
    <xf numFmtId="0" fontId="22" fillId="0" borderId="18" xfId="0" applyFont="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xf>
    <xf numFmtId="177" fontId="0" fillId="0" borderId="3" xfId="1" applyNumberFormat="1" applyFont="1" applyBorder="1" applyAlignment="1">
      <alignment horizontal="center" vertical="center"/>
    </xf>
    <xf numFmtId="177" fontId="0" fillId="0" borderId="19" xfId="1" applyNumberFormat="1" applyFont="1" applyBorder="1" applyAlignment="1">
      <alignment horizontal="center" vertical="center"/>
    </xf>
    <xf numFmtId="177" fontId="0" fillId="0" borderId="18" xfId="1" applyNumberFormat="1" applyFont="1" applyBorder="1" applyAlignment="1">
      <alignment horizontal="center" vertical="center"/>
    </xf>
    <xf numFmtId="182" fontId="0" fillId="0" borderId="0" xfId="0" applyNumberFormat="1" applyAlignment="1">
      <alignment horizontal="distributed" vertical="center"/>
    </xf>
    <xf numFmtId="186" fontId="0" fillId="0" borderId="0" xfId="0" quotePrefix="1" applyNumberFormat="1" applyAlignment="1">
      <alignment horizontal="distributed" vertical="center"/>
    </xf>
    <xf numFmtId="0" fontId="0" fillId="0" borderId="0" xfId="0" applyAlignment="1">
      <alignment horizontal="center"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2" xfId="0" applyFont="1" applyBorder="1" applyAlignment="1">
      <alignment horizontal="center" vertical="center" wrapText="1" shrinkToFit="1"/>
    </xf>
    <xf numFmtId="0" fontId="22" fillId="0" borderId="3" xfId="0" applyFont="1" applyBorder="1" applyAlignment="1">
      <alignment horizontal="left" vertical="center" wrapText="1" shrinkToFit="1"/>
    </xf>
    <xf numFmtId="0" fontId="22" fillId="0" borderId="19" xfId="0" applyFont="1" applyBorder="1" applyAlignment="1">
      <alignment horizontal="left" vertical="center" wrapText="1" shrinkToFit="1"/>
    </xf>
    <xf numFmtId="0" fontId="22" fillId="0" borderId="18" xfId="0" applyFont="1" applyBorder="1" applyAlignment="1">
      <alignment horizontal="left" vertical="center" wrapText="1" shrinkToFit="1"/>
    </xf>
    <xf numFmtId="0" fontId="22" fillId="0" borderId="2" xfId="0" applyFont="1" applyBorder="1" applyAlignment="1">
      <alignment horizontal="center" vertical="center"/>
    </xf>
    <xf numFmtId="176" fontId="22" fillId="0" borderId="2" xfId="0" applyNumberFormat="1" applyFont="1" applyBorder="1" applyAlignment="1">
      <alignment horizontal="center" vertical="center"/>
    </xf>
    <xf numFmtId="0" fontId="22" fillId="0" borderId="3" xfId="0" applyFont="1" applyBorder="1" applyAlignment="1">
      <alignment horizontal="center" vertical="center" wrapText="1" shrinkToFit="1"/>
    </xf>
    <xf numFmtId="0" fontId="39" fillId="0" borderId="0" xfId="0" applyFont="1" applyAlignment="1">
      <alignment horizontal="center" vertical="center"/>
    </xf>
    <xf numFmtId="176" fontId="22" fillId="0" borderId="4" xfId="0" applyNumberFormat="1" applyFont="1" applyBorder="1" applyAlignment="1">
      <alignment horizontal="center" vertical="center" wrapText="1"/>
    </xf>
    <xf numFmtId="176" fontId="22" fillId="0" borderId="58" xfId="0" applyNumberFormat="1" applyFont="1" applyBorder="1" applyAlignment="1">
      <alignment horizontal="center" vertical="center" wrapText="1"/>
    </xf>
    <xf numFmtId="176" fontId="22" fillId="0" borderId="5" xfId="0" applyNumberFormat="1" applyFont="1" applyBorder="1" applyAlignment="1">
      <alignment horizontal="center" vertical="center" wrapText="1"/>
    </xf>
    <xf numFmtId="176" fontId="22" fillId="0" borderId="4" xfId="0" applyNumberFormat="1" applyFont="1" applyBorder="1" applyAlignment="1">
      <alignment horizontal="left" vertical="center" wrapText="1"/>
    </xf>
    <xf numFmtId="176" fontId="22" fillId="0" borderId="58" xfId="0" applyNumberFormat="1" applyFont="1" applyBorder="1" applyAlignment="1">
      <alignment horizontal="left" vertical="center" wrapText="1"/>
    </xf>
    <xf numFmtId="176" fontId="22" fillId="0" borderId="5" xfId="0" applyNumberFormat="1" applyFont="1" applyBorder="1" applyAlignment="1">
      <alignment horizontal="left" vertical="center" wrapText="1"/>
    </xf>
    <xf numFmtId="176" fontId="22" fillId="0" borderId="41" xfId="0" applyNumberFormat="1" applyFont="1" applyBorder="1" applyAlignment="1">
      <alignment horizontal="center" vertical="center" wrapText="1"/>
    </xf>
    <xf numFmtId="176" fontId="22" fillId="0" borderId="42" xfId="0" applyNumberFormat="1" applyFont="1" applyBorder="1" applyAlignment="1">
      <alignment horizontal="center" vertical="center" wrapText="1"/>
    </xf>
    <xf numFmtId="176" fontId="22" fillId="0" borderId="39" xfId="0" applyNumberFormat="1" applyFont="1" applyBorder="1" applyAlignment="1">
      <alignment horizontal="center" vertical="center" wrapText="1"/>
    </xf>
    <xf numFmtId="176" fontId="22" fillId="0" borderId="40" xfId="0" applyNumberFormat="1" applyFont="1" applyBorder="1" applyAlignment="1">
      <alignment horizontal="center" vertical="center" wrapText="1"/>
    </xf>
    <xf numFmtId="176" fontId="22" fillId="0" borderId="41" xfId="0" applyNumberFormat="1" applyFont="1" applyBorder="1" applyAlignment="1">
      <alignment horizontal="center" vertical="center" shrinkToFit="1"/>
    </xf>
    <xf numFmtId="176" fontId="22" fillId="0" borderId="42" xfId="0" applyNumberFormat="1" applyFont="1" applyBorder="1" applyAlignment="1">
      <alignment horizontal="center" vertical="center" shrinkToFit="1"/>
    </xf>
    <xf numFmtId="176" fontId="22" fillId="0" borderId="50" xfId="0" applyNumberFormat="1" applyFont="1" applyBorder="1" applyAlignment="1">
      <alignment horizontal="center" vertical="center" shrinkToFit="1"/>
    </xf>
    <xf numFmtId="176" fontId="22" fillId="0" borderId="44" xfId="0" applyNumberFormat="1" applyFont="1" applyBorder="1" applyAlignment="1">
      <alignment horizontal="center" vertical="center" shrinkToFit="1"/>
    </xf>
    <xf numFmtId="0" fontId="22" fillId="0" borderId="19" xfId="0" applyFont="1" applyBorder="1" applyAlignment="1">
      <alignment horizontal="center" vertical="center" wrapText="1" shrinkToFit="1"/>
    </xf>
    <xf numFmtId="0" fontId="22" fillId="0" borderId="18" xfId="0" applyFont="1" applyBorder="1" applyAlignment="1">
      <alignment horizontal="center" vertical="center" wrapText="1" shrinkToFit="1"/>
    </xf>
    <xf numFmtId="0" fontId="22" fillId="0" borderId="4" xfId="0" applyFont="1" applyBorder="1" applyAlignment="1">
      <alignment horizontal="center" vertical="center" wrapText="1" shrinkToFit="1"/>
    </xf>
    <xf numFmtId="0" fontId="22" fillId="0" borderId="5" xfId="0" applyFont="1" applyBorder="1" applyAlignment="1">
      <alignment horizontal="center" vertical="center" wrapText="1" shrinkToFit="1"/>
    </xf>
    <xf numFmtId="49" fontId="22" fillId="0" borderId="2" xfId="0" applyNumberFormat="1" applyFont="1" applyBorder="1" applyAlignment="1">
      <alignment horizontal="center" vertical="center"/>
    </xf>
    <xf numFmtId="0" fontId="22" fillId="0" borderId="4" xfId="0" applyFont="1" applyBorder="1" applyAlignment="1">
      <alignment horizontal="center" vertical="center" wrapText="1"/>
    </xf>
    <xf numFmtId="0" fontId="22" fillId="0" borderId="58" xfId="0" applyFont="1" applyBorder="1" applyAlignment="1">
      <alignment horizontal="center" vertical="center" wrapText="1"/>
    </xf>
    <xf numFmtId="176" fontId="22" fillId="0" borderId="3" xfId="0" applyNumberFormat="1" applyFont="1" applyBorder="1" applyAlignment="1">
      <alignment horizontal="center" vertical="center"/>
    </xf>
    <xf numFmtId="176" fontId="22" fillId="0" borderId="18" xfId="0" applyNumberFormat="1" applyFont="1" applyBorder="1" applyAlignment="1">
      <alignment horizontal="center" vertical="center"/>
    </xf>
    <xf numFmtId="0" fontId="22" fillId="0" borderId="59" xfId="0" applyFont="1" applyBorder="1" applyAlignment="1">
      <alignment horizontal="center" vertical="center"/>
    </xf>
    <xf numFmtId="0" fontId="22" fillId="0" borderId="60" xfId="0" applyFont="1" applyBorder="1" applyAlignment="1">
      <alignment horizontal="center" vertical="center"/>
    </xf>
    <xf numFmtId="49" fontId="22" fillId="0" borderId="59" xfId="0" applyNumberFormat="1" applyFont="1" applyBorder="1" applyAlignment="1">
      <alignment horizontal="center" vertical="center"/>
    </xf>
    <xf numFmtId="49" fontId="22" fillId="0" borderId="60" xfId="0" applyNumberFormat="1" applyFont="1" applyBorder="1" applyAlignment="1">
      <alignment horizontal="center" vertical="center"/>
    </xf>
    <xf numFmtId="176" fontId="22" fillId="0" borderId="2" xfId="0" applyNumberFormat="1" applyFont="1" applyBorder="1" applyAlignment="1">
      <alignment horizontal="center" vertical="center" wrapText="1"/>
    </xf>
    <xf numFmtId="176" fontId="21" fillId="0" borderId="2" xfId="0" applyNumberFormat="1" applyFont="1" applyBorder="1" applyAlignment="1">
      <alignment horizontal="center" vertical="center"/>
    </xf>
    <xf numFmtId="0" fontId="21" fillId="0" borderId="4" xfId="0" applyFont="1" applyBorder="1" applyAlignment="1">
      <alignment horizontal="center" vertical="center" wrapText="1" shrinkToFit="1"/>
    </xf>
    <xf numFmtId="0" fontId="21" fillId="0" borderId="58" xfId="0" applyFont="1" applyBorder="1" applyAlignment="1">
      <alignment horizontal="center" vertical="center" wrapText="1" shrinkToFit="1"/>
    </xf>
    <xf numFmtId="0" fontId="21" fillId="0" borderId="5" xfId="0" applyFont="1" applyBorder="1" applyAlignment="1">
      <alignment horizontal="center" vertical="center" wrapText="1" shrinkToFit="1"/>
    </xf>
    <xf numFmtId="0" fontId="21" fillId="0" borderId="4"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 xfId="0" applyFont="1" applyBorder="1" applyAlignment="1">
      <alignment horizontal="center" vertical="center"/>
    </xf>
    <xf numFmtId="0" fontId="21" fillId="0" borderId="19" xfId="0" applyFont="1" applyBorder="1" applyAlignment="1">
      <alignment horizontal="center" vertical="center"/>
    </xf>
    <xf numFmtId="176" fontId="21" fillId="0" borderId="3" xfId="0" applyNumberFormat="1" applyFont="1" applyBorder="1" applyAlignment="1">
      <alignment horizontal="center" vertical="center"/>
    </xf>
    <xf numFmtId="176" fontId="21" fillId="0" borderId="18" xfId="0" applyNumberFormat="1" applyFont="1" applyBorder="1" applyAlignment="1">
      <alignment horizontal="center" vertical="center"/>
    </xf>
    <xf numFmtId="0" fontId="21" fillId="0" borderId="59" xfId="0" applyFont="1" applyBorder="1" applyAlignment="1">
      <alignment horizontal="center" vertical="center"/>
    </xf>
    <xf numFmtId="0" fontId="21" fillId="0" borderId="60" xfId="0" applyFont="1" applyBorder="1" applyAlignment="1">
      <alignment horizontal="center" vertical="center"/>
    </xf>
    <xf numFmtId="49" fontId="21" fillId="0" borderId="59" xfId="0" applyNumberFormat="1" applyFont="1" applyBorder="1" applyAlignment="1">
      <alignment horizontal="center" vertical="center"/>
    </xf>
    <xf numFmtId="49" fontId="21" fillId="0" borderId="60" xfId="0" applyNumberFormat="1" applyFont="1" applyBorder="1" applyAlignment="1">
      <alignment horizontal="center" vertical="center"/>
    </xf>
    <xf numFmtId="0" fontId="21" fillId="0" borderId="41" xfId="0" applyFont="1" applyBorder="1" applyAlignment="1">
      <alignment horizontal="center" vertical="center"/>
    </xf>
    <xf numFmtId="0" fontId="21" fillId="0" borderId="50" xfId="0" applyFont="1" applyBorder="1" applyAlignment="1">
      <alignment horizontal="center" vertical="center"/>
    </xf>
    <xf numFmtId="0" fontId="4" fillId="0" borderId="41" xfId="0" applyFont="1" applyBorder="1" applyAlignment="1">
      <alignment horizontal="center" vertical="center"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45" fillId="0" borderId="83" xfId="7" applyFont="1" applyBorder="1" applyAlignment="1">
      <alignment horizontal="left" vertical="center" wrapText="1"/>
    </xf>
    <xf numFmtId="0" fontId="45" fillId="0" borderId="78" xfId="7" applyFont="1" applyBorder="1" applyAlignment="1">
      <alignment horizontal="left" vertical="center" wrapText="1"/>
    </xf>
    <xf numFmtId="0" fontId="42" fillId="4" borderId="43" xfId="7" applyFont="1" applyFill="1" applyBorder="1" applyAlignment="1">
      <alignment horizontal="left" vertical="center" wrapText="1"/>
    </xf>
    <xf numFmtId="0" fontId="42" fillId="4" borderId="44" xfId="7" applyFont="1" applyFill="1" applyBorder="1" applyAlignment="1">
      <alignment horizontal="left" vertical="center" wrapText="1"/>
    </xf>
    <xf numFmtId="0" fontId="42" fillId="4" borderId="0" xfId="7" applyFont="1" applyFill="1" applyAlignment="1">
      <alignment horizontal="left" vertical="center" wrapText="1"/>
    </xf>
    <xf numFmtId="0" fontId="42" fillId="4" borderId="40" xfId="7" applyFont="1" applyFill="1" applyBorder="1" applyAlignment="1">
      <alignment horizontal="left" vertical="center" wrapText="1"/>
    </xf>
    <xf numFmtId="0" fontId="45" fillId="0" borderId="0" xfId="7" applyFont="1" applyAlignment="1">
      <alignment horizontal="center" vertical="center"/>
    </xf>
    <xf numFmtId="0" fontId="46" fillId="6" borderId="3" xfId="7" applyFont="1" applyFill="1" applyBorder="1" applyAlignment="1">
      <alignment horizontal="center" vertical="center"/>
    </xf>
    <xf numFmtId="0" fontId="46" fillId="6" borderId="19" xfId="7" applyFont="1" applyFill="1" applyBorder="1" applyAlignment="1">
      <alignment horizontal="center" vertical="center"/>
    </xf>
    <xf numFmtId="0" fontId="45" fillId="0" borderId="79" xfId="7" applyFont="1" applyBorder="1" applyAlignment="1">
      <alignment horizontal="left"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5" fillId="0" borderId="0" xfId="0" applyFont="1" applyAlignment="1">
      <alignment horizontal="left" vertical="center"/>
    </xf>
    <xf numFmtId="0" fontId="5" fillId="0" borderId="0" xfId="0" applyFont="1" applyAlignment="1">
      <alignment horizontal="center" vertical="center"/>
    </xf>
    <xf numFmtId="0" fontId="5" fillId="0" borderId="43" xfId="0" applyFont="1" applyBorder="1" applyAlignment="1">
      <alignment horizontal="center" vertical="center"/>
    </xf>
    <xf numFmtId="188" fontId="78" fillId="0" borderId="0" xfId="7" applyNumberFormat="1" applyFont="1" applyAlignment="1">
      <alignment horizontal="center" vertical="center"/>
    </xf>
    <xf numFmtId="0" fontId="77" fillId="0" borderId="2" xfId="7" applyFont="1" applyBorder="1" applyAlignment="1">
      <alignment horizontal="center" vertical="center"/>
    </xf>
    <xf numFmtId="0" fontId="77" fillId="0" borderId="2" xfId="7" applyFont="1" applyBorder="1" applyAlignment="1">
      <alignment horizontal="center" vertical="center" wrapText="1"/>
    </xf>
    <xf numFmtId="0" fontId="18" fillId="0" borderId="0" xfId="0" applyFont="1" applyAlignment="1">
      <alignment horizontal="left" vertical="justify" wrapText="1"/>
    </xf>
    <xf numFmtId="0" fontId="5" fillId="0" borderId="0" xfId="0" applyFont="1" applyAlignment="1">
      <alignment vertical="center"/>
    </xf>
    <xf numFmtId="0" fontId="9" fillId="0" borderId="0" xfId="0" applyFont="1" applyAlignment="1">
      <alignment horizontal="center" vertical="center"/>
    </xf>
    <xf numFmtId="0" fontId="5" fillId="0" borderId="0" xfId="0" applyFont="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shrinkToFit="1"/>
    </xf>
    <xf numFmtId="186" fontId="0" fillId="0" borderId="0" xfId="0" applyNumberFormat="1" applyAlignment="1">
      <alignment horizontal="right" vertical="center"/>
    </xf>
    <xf numFmtId="0" fontId="0" fillId="0" borderId="61" xfId="0" applyBorder="1" applyAlignment="1">
      <alignment horizontal="center" vertical="center"/>
    </xf>
    <xf numFmtId="0" fontId="0" fillId="0" borderId="23" xfId="0" applyBorder="1" applyAlignment="1">
      <alignment horizontal="center" vertical="center"/>
    </xf>
    <xf numFmtId="0" fontId="0" fillId="0" borderId="62"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47" xfId="0" applyBorder="1" applyAlignment="1">
      <alignment horizontal="center" vertical="center"/>
    </xf>
    <xf numFmtId="0" fontId="5" fillId="0" borderId="63" xfId="0" applyFont="1" applyBorder="1" applyAlignment="1">
      <alignment horizontal="center" vertical="center"/>
    </xf>
    <xf numFmtId="0" fontId="5" fillId="0" borderId="23" xfId="0" applyFont="1" applyBorder="1" applyAlignment="1">
      <alignment horizontal="center" vertical="center"/>
    </xf>
    <xf numFmtId="0" fontId="5" fillId="0" borderId="46" xfId="0" applyFont="1" applyBorder="1" applyAlignment="1">
      <alignment horizontal="center" vertical="center"/>
    </xf>
    <xf numFmtId="0" fontId="5" fillId="0" borderId="13" xfId="0" applyFont="1" applyBorder="1" applyAlignment="1">
      <alignment horizontal="center" vertical="center"/>
    </xf>
    <xf numFmtId="0" fontId="5" fillId="0" borderId="62" xfId="0" applyFont="1" applyBorder="1" applyAlignment="1">
      <alignment horizontal="center" vertical="center"/>
    </xf>
    <xf numFmtId="0" fontId="5" fillId="0" borderId="47" xfId="0" applyFont="1" applyBorder="1" applyAlignment="1">
      <alignment horizontal="center" vertical="center"/>
    </xf>
    <xf numFmtId="0" fontId="5" fillId="0" borderId="64" xfId="0" applyFont="1" applyBorder="1" applyAlignment="1">
      <alignment horizontal="center" vertical="center"/>
    </xf>
    <xf numFmtId="0" fontId="5" fillId="0" borderId="15" xfId="0" applyFont="1" applyBorder="1" applyAlignment="1">
      <alignment horizontal="center" vertical="center"/>
    </xf>
    <xf numFmtId="0" fontId="5" fillId="0" borderId="65"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179" fontId="5" fillId="0" borderId="7" xfId="0" applyNumberFormat="1" applyFont="1" applyBorder="1" applyAlignment="1">
      <alignment horizontal="center" vertical="center"/>
    </xf>
    <xf numFmtId="179" fontId="5" fillId="0" borderId="16" xfId="0" applyNumberFormat="1" applyFont="1" applyBorder="1" applyAlignment="1">
      <alignment horizontal="center" vertical="center" shrinkToFit="1"/>
    </xf>
    <xf numFmtId="179" fontId="0" fillId="0" borderId="31" xfId="0" applyNumberFormat="1" applyBorder="1" applyAlignment="1">
      <alignment horizontal="center" vertical="center" shrinkToFit="1"/>
    </xf>
    <xf numFmtId="0" fontId="0" fillId="0" borderId="31" xfId="0" applyBorder="1" applyAlignment="1">
      <alignment horizontal="center" vertical="center" shrinkToFit="1"/>
    </xf>
    <xf numFmtId="0" fontId="0" fillId="0" borderId="31" xfId="0" applyBorder="1" applyAlignment="1">
      <alignment vertical="center"/>
    </xf>
    <xf numFmtId="0" fontId="0" fillId="0" borderId="32" xfId="0" applyBorder="1" applyAlignment="1">
      <alignment vertical="center"/>
    </xf>
    <xf numFmtId="0" fontId="5" fillId="0" borderId="35" xfId="0" applyFont="1" applyBorder="1" applyAlignment="1">
      <alignment horizontal="center" vertical="center"/>
    </xf>
    <xf numFmtId="0" fontId="0" fillId="0" borderId="36" xfId="0" applyBorder="1" applyAlignment="1">
      <alignment horizontal="center"/>
    </xf>
    <xf numFmtId="0" fontId="0" fillId="0" borderId="26" xfId="0" applyBorder="1" applyAlignment="1">
      <alignment horizontal="center"/>
    </xf>
    <xf numFmtId="0" fontId="5" fillId="0" borderId="38" xfId="0" applyFont="1" applyBorder="1" applyAlignment="1">
      <alignment horizontal="center" vertical="center"/>
    </xf>
    <xf numFmtId="0" fontId="5" fillId="0" borderId="36" xfId="0" applyFont="1" applyBorder="1" applyAlignment="1">
      <alignment horizontal="center" vertical="center"/>
    </xf>
    <xf numFmtId="0" fontId="5" fillId="0" borderId="26" xfId="0" applyFont="1" applyBorder="1" applyAlignment="1">
      <alignment horizontal="center" vertical="center"/>
    </xf>
    <xf numFmtId="3" fontId="5" fillId="0" borderId="20" xfId="0" applyNumberFormat="1" applyFont="1" applyBorder="1" applyAlignment="1">
      <alignment vertical="center"/>
    </xf>
    <xf numFmtId="0" fontId="5" fillId="0" borderId="13" xfId="0" applyFont="1" applyBorder="1" applyAlignment="1">
      <alignment horizontal="left" vertical="center"/>
    </xf>
    <xf numFmtId="0" fontId="0" fillId="0" borderId="0" xfId="0" applyAlignment="1">
      <alignment horizontal="left" vertical="center"/>
    </xf>
    <xf numFmtId="0" fontId="5" fillId="0" borderId="6" xfId="0" applyFont="1" applyBorder="1" applyAlignment="1">
      <alignment vertical="center"/>
    </xf>
    <xf numFmtId="0" fontId="5" fillId="0" borderId="2" xfId="0" applyFont="1" applyBorder="1" applyAlignment="1">
      <alignment vertical="center"/>
    </xf>
    <xf numFmtId="0" fontId="5" fillId="0" borderId="2" xfId="0" applyFont="1" applyBorder="1" applyAlignment="1">
      <alignment horizontal="center" vertical="center"/>
    </xf>
    <xf numFmtId="179" fontId="5" fillId="0" borderId="3" xfId="0" applyNumberFormat="1" applyFont="1" applyBorder="1" applyAlignment="1">
      <alignment horizontal="center" vertical="center" shrinkToFit="1"/>
    </xf>
    <xf numFmtId="179" fontId="0" fillId="0" borderId="19" xfId="0" applyNumberFormat="1" applyBorder="1" applyAlignment="1">
      <alignment horizontal="center" vertical="center" shrinkToFit="1"/>
    </xf>
    <xf numFmtId="0" fontId="0" fillId="0" borderId="19" xfId="0" applyBorder="1" applyAlignment="1">
      <alignment horizontal="center" vertical="center" shrinkToFit="1"/>
    </xf>
    <xf numFmtId="0" fontId="0" fillId="0" borderId="19" xfId="0" applyBorder="1" applyAlignment="1">
      <alignment vertical="center"/>
    </xf>
    <xf numFmtId="0" fontId="0" fillId="0" borderId="34" xfId="0" applyBorder="1" applyAlignment="1">
      <alignment vertical="center"/>
    </xf>
    <xf numFmtId="0" fontId="5" fillId="0" borderId="20" xfId="0" applyFont="1" applyBorder="1" applyAlignment="1">
      <alignment horizontal="center" vertical="center"/>
    </xf>
    <xf numFmtId="179" fontId="5" fillId="0" borderId="20" xfId="0" applyNumberFormat="1" applyFont="1" applyBorder="1" applyAlignment="1">
      <alignment horizontal="center" vertical="center"/>
    </xf>
    <xf numFmtId="0" fontId="5" fillId="0" borderId="22" xfId="0" applyFont="1" applyBorder="1" applyAlignment="1">
      <alignment horizontal="center" vertical="center"/>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18" xfId="0" applyFont="1" applyBorder="1" applyAlignment="1">
      <alignment horizontal="left" vertical="center"/>
    </xf>
    <xf numFmtId="177" fontId="5" fillId="0" borderId="3" xfId="0" applyNumberFormat="1" applyFont="1" applyBorder="1" applyAlignment="1">
      <alignment horizontal="right" vertical="center"/>
    </xf>
    <xf numFmtId="177" fontId="5" fillId="0" borderId="18" xfId="0" applyNumberFormat="1" applyFont="1" applyBorder="1" applyAlignment="1">
      <alignment horizontal="right" vertical="center"/>
    </xf>
    <xf numFmtId="178" fontId="5" fillId="0" borderId="3" xfId="0" applyNumberFormat="1" applyFont="1" applyBorder="1" applyAlignment="1">
      <alignment horizontal="left" vertical="center" shrinkToFit="1"/>
    </xf>
    <xf numFmtId="178" fontId="5" fillId="0" borderId="19" xfId="0" applyNumberFormat="1" applyFont="1" applyBorder="1" applyAlignment="1">
      <alignment horizontal="left" vertical="center" shrinkToFit="1"/>
    </xf>
    <xf numFmtId="178" fontId="5" fillId="0" borderId="34" xfId="0" applyNumberFormat="1" applyFont="1" applyBorder="1" applyAlignment="1">
      <alignment horizontal="left" vertical="center" shrinkToFit="1"/>
    </xf>
    <xf numFmtId="0" fontId="5" fillId="0" borderId="33"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3" xfId="0" applyFont="1" applyBorder="1" applyAlignment="1">
      <alignment horizontal="center" vertical="center" shrinkToFit="1"/>
    </xf>
    <xf numFmtId="3" fontId="5" fillId="0" borderId="3" xfId="0" applyNumberFormat="1" applyFont="1" applyBorder="1" applyAlignment="1">
      <alignment vertical="center"/>
    </xf>
    <xf numFmtId="3" fontId="5" fillId="0" borderId="18" xfId="0" applyNumberFormat="1" applyFont="1" applyBorder="1" applyAlignment="1">
      <alignment vertical="center"/>
    </xf>
    <xf numFmtId="0" fontId="5" fillId="0" borderId="3"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3" fontId="5" fillId="0" borderId="2" xfId="0" applyNumberFormat="1" applyFont="1" applyBorder="1" applyAlignment="1">
      <alignment vertical="center"/>
    </xf>
    <xf numFmtId="0" fontId="5" fillId="0" borderId="6" xfId="0" applyFont="1" applyBorder="1" applyAlignment="1">
      <alignment horizontal="center" vertical="center"/>
    </xf>
    <xf numFmtId="0" fontId="5" fillId="0" borderId="48" xfId="0" applyFont="1" applyBorder="1" applyAlignment="1">
      <alignment horizontal="center" vertical="center"/>
    </xf>
    <xf numFmtId="0" fontId="5" fillId="0" borderId="51" xfId="0" applyFont="1" applyBorder="1" applyAlignment="1">
      <alignment horizontal="center" vertical="center"/>
    </xf>
    <xf numFmtId="0" fontId="5" fillId="0" borderId="7"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16" xfId="0" applyFont="1" applyBorder="1" applyAlignment="1">
      <alignment horizontal="center" vertical="center"/>
    </xf>
    <xf numFmtId="0" fontId="5" fillId="0" borderId="31" xfId="0" applyFont="1" applyBorder="1" applyAlignment="1">
      <alignment horizontal="center" vertical="center"/>
    </xf>
    <xf numFmtId="0" fontId="5" fillId="0" borderId="17" xfId="0" applyFont="1" applyBorder="1" applyAlignment="1">
      <alignment horizontal="center" vertical="center"/>
    </xf>
    <xf numFmtId="3" fontId="5" fillId="0" borderId="5" xfId="0" applyNumberFormat="1" applyFont="1" applyBorder="1" applyAlignment="1">
      <alignment vertical="center"/>
    </xf>
    <xf numFmtId="177" fontId="5" fillId="0" borderId="38" xfId="0" applyNumberFormat="1" applyFont="1" applyBorder="1" applyAlignment="1">
      <alignment horizontal="right" vertical="center"/>
    </xf>
    <xf numFmtId="177" fontId="5" fillId="0" borderId="26" xfId="0" applyNumberFormat="1" applyFont="1" applyBorder="1" applyAlignment="1">
      <alignment horizontal="right" vertical="center"/>
    </xf>
    <xf numFmtId="38" fontId="5" fillId="0" borderId="38" xfId="0" applyNumberFormat="1" applyFont="1" applyBorder="1" applyAlignment="1">
      <alignment horizontal="left" vertical="center" shrinkToFit="1"/>
    </xf>
    <xf numFmtId="38" fontId="5" fillId="0" borderId="36" xfId="0" applyNumberFormat="1" applyFont="1" applyBorder="1" applyAlignment="1">
      <alignment horizontal="left" vertical="center" shrinkToFit="1"/>
    </xf>
    <xf numFmtId="38" fontId="5" fillId="0" borderId="37" xfId="0" applyNumberFormat="1" applyFont="1" applyBorder="1" applyAlignment="1">
      <alignment horizontal="left" vertical="center" shrinkToFit="1"/>
    </xf>
    <xf numFmtId="178" fontId="5" fillId="0" borderId="3" xfId="0" applyNumberFormat="1" applyFont="1" applyBorder="1" applyAlignment="1">
      <alignment horizontal="center" vertical="center"/>
    </xf>
    <xf numFmtId="178" fontId="5" fillId="0" borderId="18" xfId="0" applyNumberFormat="1" applyFont="1" applyBorder="1" applyAlignment="1">
      <alignment horizontal="center" vertical="center"/>
    </xf>
    <xf numFmtId="178" fontId="5" fillId="0" borderId="19" xfId="0" applyNumberFormat="1" applyFont="1" applyBorder="1" applyAlignment="1">
      <alignment horizontal="center" vertical="center"/>
    </xf>
    <xf numFmtId="178" fontId="5" fillId="0" borderId="34" xfId="0" applyNumberFormat="1" applyFont="1" applyBorder="1" applyAlignment="1">
      <alignment horizontal="center" vertical="center"/>
    </xf>
    <xf numFmtId="0" fontId="5" fillId="0" borderId="9"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49" fontId="5" fillId="0" borderId="3"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18" xfId="0" applyNumberFormat="1" applyFont="1" applyBorder="1" applyAlignment="1">
      <alignment horizontal="left" vertical="center"/>
    </xf>
    <xf numFmtId="49" fontId="5" fillId="0" borderId="2" xfId="0" applyNumberFormat="1" applyFont="1" applyBorder="1" applyAlignment="1">
      <alignment vertical="center" shrinkToFit="1"/>
    </xf>
    <xf numFmtId="49" fontId="5" fillId="0" borderId="33"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5" fillId="0" borderId="33"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18" xfId="0" applyNumberFormat="1" applyFont="1" applyBorder="1" applyAlignment="1">
      <alignment vertical="center" shrinkToFit="1"/>
    </xf>
    <xf numFmtId="49" fontId="5" fillId="0" borderId="1" xfId="0" applyNumberFormat="1" applyFont="1" applyBorder="1" applyAlignment="1">
      <alignment horizontal="center" vertical="center"/>
    </xf>
    <xf numFmtId="49" fontId="5" fillId="0" borderId="42" xfId="0" applyNumberFormat="1" applyFont="1" applyBorder="1" applyAlignment="1">
      <alignment horizontal="center" vertical="center"/>
    </xf>
    <xf numFmtId="49" fontId="5" fillId="0" borderId="2" xfId="0" applyNumberFormat="1" applyFont="1" applyBorder="1" applyAlignment="1">
      <alignment vertical="center"/>
    </xf>
    <xf numFmtId="49" fontId="5" fillId="0" borderId="3" xfId="0" applyNumberFormat="1" applyFont="1" applyBorder="1" applyAlignment="1">
      <alignment horizontal="center" vertical="center"/>
    </xf>
    <xf numFmtId="38" fontId="5" fillId="0" borderId="2" xfId="0" applyNumberFormat="1" applyFont="1" applyBorder="1" applyAlignment="1">
      <alignment horizontal="center" vertical="center"/>
    </xf>
    <xf numFmtId="0" fontId="0" fillId="0" borderId="36" xfId="0" applyBorder="1"/>
    <xf numFmtId="0" fontId="0" fillId="0" borderId="26" xfId="0" applyBorder="1"/>
    <xf numFmtId="0" fontId="0" fillId="0" borderId="36" xfId="0" applyBorder="1" applyAlignment="1">
      <alignment horizontal="center" vertical="center"/>
    </xf>
    <xf numFmtId="0" fontId="0" fillId="0" borderId="26" xfId="0" applyBorder="1" applyAlignment="1">
      <alignment horizontal="center" vertical="center"/>
    </xf>
    <xf numFmtId="0" fontId="5" fillId="0" borderId="61" xfId="0" applyFont="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71" xfId="0" applyFont="1" applyBorder="1" applyAlignment="1">
      <alignment vertical="center"/>
    </xf>
    <xf numFmtId="0" fontId="0" fillId="0" borderId="72" xfId="0" applyBorder="1" applyAlignment="1">
      <alignment vertical="center"/>
    </xf>
    <xf numFmtId="0" fontId="5" fillId="0" borderId="4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8" xfId="0" applyBorder="1" applyAlignment="1">
      <alignment horizontal="center" vertical="center" wrapText="1"/>
    </xf>
    <xf numFmtId="0" fontId="5" fillId="0" borderId="6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68" xfId="0" applyFont="1" applyBorder="1" applyAlignment="1">
      <alignment horizontal="center" vertical="center" textRotation="255"/>
    </xf>
    <xf numFmtId="0" fontId="5" fillId="0" borderId="69" xfId="0" applyFont="1" applyBorder="1" applyAlignment="1">
      <alignment horizontal="center" vertical="center" textRotation="255"/>
    </xf>
    <xf numFmtId="0" fontId="5" fillId="0" borderId="70" xfId="0" applyFont="1" applyBorder="1" applyAlignment="1">
      <alignment horizontal="center" vertical="center" textRotation="255"/>
    </xf>
    <xf numFmtId="49" fontId="5" fillId="0" borderId="44" xfId="0" applyNumberFormat="1" applyFont="1" applyBorder="1" applyAlignment="1">
      <alignment vertical="center" shrinkToFit="1"/>
    </xf>
    <xf numFmtId="49" fontId="5" fillId="0" borderId="5" xfId="0" applyNumberFormat="1" applyFont="1" applyBorder="1" applyAlignment="1">
      <alignment vertical="center" shrinkToFit="1"/>
    </xf>
    <xf numFmtId="0" fontId="5" fillId="0" borderId="27" xfId="0" applyFont="1" applyBorder="1" applyAlignment="1">
      <alignment horizontal="center" vertical="center"/>
    </xf>
    <xf numFmtId="0" fontId="0" fillId="0" borderId="28" xfId="0" applyBorder="1"/>
    <xf numFmtId="0" fontId="0" fillId="0" borderId="73" xfId="0" applyBorder="1"/>
    <xf numFmtId="0" fontId="5" fillId="0" borderId="28" xfId="0" applyFont="1" applyBorder="1" applyAlignment="1">
      <alignment horizontal="center" vertical="center"/>
    </xf>
    <xf numFmtId="0" fontId="5" fillId="0" borderId="73" xfId="0" applyFont="1" applyBorder="1" applyAlignment="1">
      <alignment horizontal="center" vertical="center"/>
    </xf>
    <xf numFmtId="0" fontId="0" fillId="0" borderId="31" xfId="0" applyBorder="1"/>
    <xf numFmtId="0" fontId="0" fillId="0" borderId="17" xfId="0" applyBorder="1"/>
    <xf numFmtId="0" fontId="0" fillId="0" borderId="31" xfId="0" applyBorder="1" applyAlignment="1">
      <alignment horizontal="center"/>
    </xf>
    <xf numFmtId="0" fontId="0" fillId="0" borderId="17" xfId="0" applyBorder="1" applyAlignment="1">
      <alignment horizontal="center"/>
    </xf>
    <xf numFmtId="0" fontId="0" fillId="0" borderId="9" xfId="0" applyBorder="1" applyAlignment="1">
      <alignment horizontal="left" vertical="center" wrapText="1"/>
    </xf>
    <xf numFmtId="0" fontId="0" fillId="0" borderId="1" xfId="0" applyBorder="1" applyAlignment="1">
      <alignment horizontal="left" vertical="center" wrapText="1"/>
    </xf>
    <xf numFmtId="0" fontId="0" fillId="0" borderId="42" xfId="0" applyBorder="1" applyAlignment="1">
      <alignment horizontal="left" vertical="center" wrapText="1"/>
    </xf>
    <xf numFmtId="0" fontId="0" fillId="0" borderId="33"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13" xfId="0" applyBorder="1" applyAlignment="1">
      <alignment vertical="center"/>
    </xf>
    <xf numFmtId="0" fontId="0" fillId="0" borderId="15" xfId="0" applyBorder="1" applyAlignment="1">
      <alignment vertical="center"/>
    </xf>
    <xf numFmtId="0" fontId="5" fillId="0" borderId="49" xfId="0" applyFont="1" applyBorder="1" applyAlignment="1">
      <alignment vertical="center"/>
    </xf>
    <xf numFmtId="0" fontId="5" fillId="0" borderId="74" xfId="0" applyFont="1" applyBorder="1" applyAlignment="1">
      <alignment vertical="center"/>
    </xf>
    <xf numFmtId="0" fontId="0" fillId="0" borderId="75" xfId="0" applyBorder="1" applyAlignment="1">
      <alignment vertical="center"/>
    </xf>
    <xf numFmtId="0" fontId="5" fillId="0" borderId="37" xfId="0" applyFont="1" applyBorder="1" applyAlignment="1">
      <alignment horizontal="center" vertical="center"/>
    </xf>
    <xf numFmtId="0" fontId="5" fillId="0" borderId="33" xfId="0" applyFont="1" applyBorder="1" applyAlignment="1">
      <alignment horizontal="center" vertical="center"/>
    </xf>
    <xf numFmtId="0" fontId="0" fillId="0" borderId="18" xfId="0" applyBorder="1" applyAlignment="1">
      <alignment horizontal="center" vertical="center"/>
    </xf>
    <xf numFmtId="0" fontId="5" fillId="0" borderId="34" xfId="0" applyFont="1" applyBorder="1" applyAlignment="1">
      <alignment horizontal="center" vertical="center"/>
    </xf>
    <xf numFmtId="0" fontId="0" fillId="0" borderId="18" xfId="0" applyBorder="1" applyAlignment="1">
      <alignment horizontal="center" vertical="center" shrinkToFit="1"/>
    </xf>
    <xf numFmtId="0" fontId="5" fillId="0" borderId="33" xfId="0" applyFont="1" applyBorder="1" applyAlignment="1">
      <alignment horizontal="left" vertical="center" shrinkToFit="1"/>
    </xf>
    <xf numFmtId="0" fontId="5" fillId="0" borderId="19" xfId="0" applyFont="1" applyBorder="1" applyAlignment="1">
      <alignment horizontal="left" vertical="center" shrinkToFit="1"/>
    </xf>
    <xf numFmtId="0" fontId="5" fillId="0" borderId="34" xfId="0" applyFont="1" applyBorder="1" applyAlignment="1">
      <alignment horizontal="left" vertical="center" shrinkToFit="1"/>
    </xf>
    <xf numFmtId="0" fontId="11" fillId="0" borderId="0" xfId="0" applyFont="1" applyAlignment="1">
      <alignment horizontal="right" vertical="center"/>
    </xf>
    <xf numFmtId="0" fontId="5" fillId="0" borderId="0" xfId="0" applyFont="1" applyAlignment="1">
      <alignment horizontal="right" vertical="center"/>
    </xf>
    <xf numFmtId="0" fontId="12" fillId="0" borderId="0" xfId="0" applyFont="1" applyAlignment="1">
      <alignment horizontal="center" vertical="center"/>
    </xf>
    <xf numFmtId="0" fontId="36" fillId="0" borderId="0" xfId="0" applyFont="1" applyAlignment="1">
      <alignment horizontal="right" vertical="center"/>
    </xf>
    <xf numFmtId="186" fontId="5" fillId="0" borderId="16" xfId="0" applyNumberFormat="1" applyFont="1" applyBorder="1" applyAlignment="1">
      <alignment horizontal="left" vertical="center"/>
    </xf>
    <xf numFmtId="0" fontId="0" fillId="0" borderId="31" xfId="0" applyBorder="1" applyAlignment="1">
      <alignment horizontal="left" vertical="center"/>
    </xf>
    <xf numFmtId="0" fontId="5" fillId="0" borderId="61" xfId="0" applyFont="1" applyBorder="1" applyAlignment="1">
      <alignment horizontal="left" vertical="top" wrapText="1"/>
    </xf>
    <xf numFmtId="0" fontId="5" fillId="0" borderId="23" xfId="0" applyFont="1" applyBorder="1" applyAlignment="1">
      <alignment horizontal="left" vertical="top" wrapText="1"/>
    </xf>
    <xf numFmtId="0" fontId="5" fillId="0" borderId="64" xfId="0" applyFont="1"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5" xfId="0" applyBorder="1" applyAlignment="1">
      <alignment horizontal="left" vertical="top" wrapText="1"/>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0" fillId="0" borderId="42" xfId="0" applyBorder="1" applyAlignment="1">
      <alignment horizontal="center" vertical="center"/>
    </xf>
    <xf numFmtId="0" fontId="5" fillId="0" borderId="4" xfId="0" applyFont="1" applyBorder="1" applyAlignment="1">
      <alignment horizontal="center" vertical="center" wrapText="1"/>
    </xf>
    <xf numFmtId="0" fontId="0" fillId="0" borderId="25" xfId="0" applyBorder="1" applyAlignment="1">
      <alignment horizontal="center" vertical="center" wrapText="1"/>
    </xf>
    <xf numFmtId="0" fontId="5" fillId="0" borderId="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9" fillId="5" borderId="3" xfId="0" applyFont="1" applyFill="1" applyBorder="1" applyAlignment="1">
      <alignment horizontal="left" vertical="center"/>
    </xf>
    <xf numFmtId="0" fontId="9" fillId="5" borderId="18" xfId="0" applyFont="1" applyFill="1" applyBorder="1" applyAlignment="1">
      <alignment horizontal="left" vertical="center"/>
    </xf>
    <xf numFmtId="0" fontId="9" fillId="5" borderId="33" xfId="0" applyFont="1" applyFill="1" applyBorder="1" applyAlignment="1">
      <alignment horizontal="left" vertical="center"/>
    </xf>
    <xf numFmtId="188" fontId="9" fillId="5" borderId="57" xfId="0" applyNumberFormat="1" applyFont="1" applyFill="1" applyBorder="1" applyAlignment="1">
      <alignment horizontal="center" vertical="center"/>
    </xf>
    <xf numFmtId="188" fontId="9" fillId="5" borderId="67" xfId="0" applyNumberFormat="1" applyFont="1" applyFill="1" applyBorder="1" applyAlignment="1">
      <alignment horizontal="center" vertical="center"/>
    </xf>
    <xf numFmtId="188" fontId="9" fillId="5" borderId="53" xfId="0" applyNumberFormat="1" applyFont="1" applyFill="1" applyBorder="1" applyAlignment="1">
      <alignment horizontal="center" vertical="center"/>
    </xf>
    <xf numFmtId="188" fontId="9" fillId="5" borderId="4" xfId="0" applyNumberFormat="1" applyFont="1" applyFill="1" applyBorder="1" applyAlignment="1">
      <alignment horizontal="center" vertical="center"/>
    </xf>
    <xf numFmtId="188" fontId="9" fillId="5" borderId="58" xfId="0" applyNumberFormat="1" applyFont="1" applyFill="1" applyBorder="1" applyAlignment="1">
      <alignment horizontal="center" vertical="center"/>
    </xf>
    <xf numFmtId="188" fontId="9" fillId="5" borderId="25" xfId="0" applyNumberFormat="1" applyFont="1" applyFill="1" applyBorder="1" applyAlignment="1">
      <alignment horizontal="center" vertical="center"/>
    </xf>
    <xf numFmtId="0" fontId="9" fillId="5" borderId="4" xfId="0" applyFont="1" applyFill="1" applyBorder="1" applyAlignment="1">
      <alignment horizontal="center" vertical="center"/>
    </xf>
    <xf numFmtId="0" fontId="9" fillId="5" borderId="58"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51"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20" xfId="0" applyFont="1" applyFill="1" applyBorder="1" applyAlignment="1">
      <alignment horizontal="center" vertical="center"/>
    </xf>
    <xf numFmtId="0" fontId="9" fillId="5" borderId="33" xfId="0" applyFont="1" applyFill="1" applyBorder="1" applyAlignment="1">
      <alignment horizontal="center" vertical="center"/>
    </xf>
    <xf numFmtId="0" fontId="9" fillId="5" borderId="19"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50"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100"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19" xfId="0" applyFont="1" applyFill="1" applyBorder="1" applyAlignment="1">
      <alignment horizontal="center" vertical="center" wrapText="1" shrinkToFi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xf>
    <xf numFmtId="0" fontId="10" fillId="5" borderId="0" xfId="0" applyFont="1" applyFill="1" applyAlignment="1">
      <alignment horizontal="center" vertical="center"/>
    </xf>
    <xf numFmtId="0" fontId="9" fillId="5" borderId="7" xfId="0" applyFont="1" applyFill="1" applyBorder="1" applyAlignment="1">
      <alignment horizontal="center" vertical="center" shrinkToFit="1"/>
    </xf>
    <xf numFmtId="0" fontId="9" fillId="5" borderId="16" xfId="0" applyFont="1" applyFill="1" applyBorder="1" applyAlignment="1">
      <alignment horizontal="center" vertical="center" shrinkToFit="1"/>
    </xf>
    <xf numFmtId="0" fontId="9" fillId="5" borderId="17" xfId="0" applyFont="1" applyFill="1" applyBorder="1" applyAlignment="1">
      <alignment horizontal="left" vertical="center"/>
    </xf>
    <xf numFmtId="0" fontId="9" fillId="5" borderId="7" xfId="0" applyFont="1" applyFill="1" applyBorder="1" applyAlignment="1">
      <alignment horizontal="left" vertical="center"/>
    </xf>
    <xf numFmtId="0" fontId="9" fillId="5" borderId="99" xfId="0" applyFont="1" applyFill="1" applyBorder="1" applyAlignment="1">
      <alignment horizontal="left" vertical="center"/>
    </xf>
    <xf numFmtId="0" fontId="9" fillId="5" borderId="3" xfId="0" applyFont="1" applyFill="1" applyBorder="1" applyAlignment="1">
      <alignment horizontal="left" vertical="center" shrinkToFit="1"/>
    </xf>
    <xf numFmtId="0" fontId="9" fillId="5" borderId="19" xfId="0" applyFont="1" applyFill="1" applyBorder="1" applyAlignment="1">
      <alignment horizontal="left" vertical="center" shrinkToFit="1"/>
    </xf>
    <xf numFmtId="0" fontId="9" fillId="5" borderId="2" xfId="0" applyFont="1" applyFill="1" applyBorder="1" applyAlignment="1">
      <alignment horizontal="left" vertical="center"/>
    </xf>
    <xf numFmtId="0" fontId="9" fillId="5" borderId="8" xfId="0" applyFont="1" applyFill="1" applyBorder="1" applyAlignment="1">
      <alignment horizontal="left" vertical="center"/>
    </xf>
    <xf numFmtId="0" fontId="18" fillId="5" borderId="61" xfId="0" applyFont="1" applyFill="1" applyBorder="1" applyAlignment="1">
      <alignment vertical="center" wrapText="1"/>
    </xf>
    <xf numFmtId="0" fontId="18" fillId="5" borderId="62" xfId="0" applyFont="1" applyFill="1" applyBorder="1" applyAlignment="1">
      <alignment vertical="center" wrapText="1"/>
    </xf>
    <xf numFmtId="0" fontId="18" fillId="5" borderId="144" xfId="0" applyFont="1" applyFill="1" applyBorder="1" applyAlignment="1">
      <alignment vertical="center" wrapText="1"/>
    </xf>
    <xf numFmtId="0" fontId="18" fillId="5" borderId="44" xfId="0" applyFont="1" applyFill="1" applyBorder="1" applyAlignment="1">
      <alignment vertical="center" wrapText="1"/>
    </xf>
    <xf numFmtId="183" fontId="0" fillId="0" borderId="0" xfId="0" applyNumberFormat="1" applyAlignment="1">
      <alignment horizontal="left" vertical="center"/>
    </xf>
    <xf numFmtId="0" fontId="51" fillId="0" borderId="0" xfId="0" applyFont="1" applyAlignment="1">
      <alignment horizontal="center" vertical="center"/>
    </xf>
    <xf numFmtId="176" fontId="0" fillId="0" borderId="0" xfId="0" applyNumberFormat="1" applyAlignment="1">
      <alignment vertical="center" shrinkToFit="1"/>
    </xf>
    <xf numFmtId="0" fontId="0" fillId="0" borderId="0" xfId="0" applyAlignment="1">
      <alignment horizontal="left" vertical="justify" wrapText="1"/>
    </xf>
    <xf numFmtId="0" fontId="0" fillId="0" borderId="101" xfId="0" applyBorder="1" applyAlignment="1">
      <alignment horizontal="center" vertical="center"/>
    </xf>
    <xf numFmtId="57" fontId="0" fillId="0" borderId="2" xfId="0" applyNumberFormat="1" applyBorder="1" applyAlignment="1">
      <alignment horizontal="center" vertical="center"/>
    </xf>
    <xf numFmtId="0" fontId="59" fillId="0" borderId="0" xfId="0" applyFont="1" applyAlignment="1">
      <alignment horizontal="left" vertical="center"/>
    </xf>
    <xf numFmtId="0" fontId="66" fillId="0" borderId="4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43" xfId="0" applyFont="1" applyBorder="1" applyAlignment="1">
      <alignment horizontal="center" vertical="center" wrapText="1"/>
    </xf>
    <xf numFmtId="0" fontId="16" fillId="0" borderId="3" xfId="0" applyFont="1" applyBorder="1" applyAlignment="1">
      <alignment horizontal="center" vertical="center"/>
    </xf>
    <xf numFmtId="0" fontId="16" fillId="0" borderId="113" xfId="0" applyFont="1" applyBorder="1" applyAlignment="1">
      <alignment horizontal="center" vertical="center"/>
    </xf>
    <xf numFmtId="0" fontId="66" fillId="0" borderId="3" xfId="0" applyFont="1" applyBorder="1" applyAlignment="1">
      <alignment horizontal="center" vertical="center"/>
    </xf>
    <xf numFmtId="0" fontId="66" fillId="0" borderId="113" xfId="0" applyFont="1" applyBorder="1" applyAlignment="1">
      <alignment horizontal="center" vertical="center"/>
    </xf>
    <xf numFmtId="0" fontId="16" fillId="0" borderId="112" xfId="0" applyFont="1" applyBorder="1" applyAlignment="1">
      <alignment horizontal="center" vertical="center"/>
    </xf>
    <xf numFmtId="0" fontId="16" fillId="0" borderId="18" xfId="0" applyFont="1" applyBorder="1" applyAlignment="1">
      <alignment horizontal="center" vertical="center"/>
    </xf>
    <xf numFmtId="0" fontId="66" fillId="0" borderId="19" xfId="0" applyFont="1" applyBorder="1" applyAlignment="1">
      <alignment horizontal="center" vertical="center"/>
    </xf>
    <xf numFmtId="0" fontId="16" fillId="0" borderId="19" xfId="0" applyFont="1" applyBorder="1" applyAlignment="1">
      <alignment horizontal="center" vertical="center"/>
    </xf>
    <xf numFmtId="0" fontId="66" fillId="0" borderId="43" xfId="0" applyFont="1" applyBorder="1" applyAlignment="1">
      <alignment horizontal="center" vertical="center"/>
    </xf>
    <xf numFmtId="0" fontId="59" fillId="0" borderId="41" xfId="0" applyFont="1" applyBorder="1" applyAlignment="1">
      <alignment vertical="center"/>
    </xf>
    <xf numFmtId="0" fontId="59" fillId="0" borderId="1" xfId="0" applyFont="1" applyBorder="1" applyAlignment="1">
      <alignment vertical="center"/>
    </xf>
    <xf numFmtId="0" fontId="59" fillId="0" borderId="39" xfId="0" applyFont="1" applyBorder="1" applyAlignment="1">
      <alignment vertical="center"/>
    </xf>
    <xf numFmtId="0" fontId="59" fillId="0" borderId="0" xfId="0" applyFont="1" applyAlignment="1">
      <alignment vertical="center"/>
    </xf>
    <xf numFmtId="179" fontId="38" fillId="0" borderId="41" xfId="1" applyNumberFormat="1" applyFont="1" applyBorder="1" applyAlignment="1">
      <alignment horizontal="right" vertical="center"/>
    </xf>
    <xf numFmtId="179" fontId="38" fillId="0" borderId="1" xfId="1" applyNumberFormat="1" applyFont="1" applyBorder="1" applyAlignment="1">
      <alignment horizontal="right" vertical="center"/>
    </xf>
    <xf numFmtId="179" fontId="38" fillId="0" borderId="39" xfId="1" applyNumberFormat="1" applyFont="1" applyBorder="1" applyAlignment="1">
      <alignment horizontal="right" vertical="center"/>
    </xf>
    <xf numFmtId="179" fontId="38" fillId="0" borderId="0" xfId="1" applyNumberFormat="1" applyFont="1" applyAlignment="1">
      <alignment horizontal="right" vertical="center"/>
    </xf>
    <xf numFmtId="6" fontId="60" fillId="0" borderId="42" xfId="1" applyFont="1" applyBorder="1" applyAlignment="1">
      <alignment horizontal="left" vertical="center"/>
    </xf>
    <xf numFmtId="6" fontId="60" fillId="0" borderId="40" xfId="1" applyFont="1" applyBorder="1" applyAlignment="1">
      <alignment horizontal="left" vertical="center"/>
    </xf>
    <xf numFmtId="0" fontId="61" fillId="0" borderId="61" xfId="0" applyFont="1" applyBorder="1" applyAlignment="1">
      <alignment horizontal="center" vertical="center"/>
    </xf>
    <xf numFmtId="0" fontId="61" fillId="0" borderId="23" xfId="0" applyFont="1" applyBorder="1" applyAlignment="1">
      <alignment horizontal="center" vertical="center"/>
    </xf>
    <xf numFmtId="0" fontId="61" fillId="0" borderId="12" xfId="0" applyFont="1" applyBorder="1" applyAlignment="1">
      <alignment horizontal="center" vertical="center"/>
    </xf>
    <xf numFmtId="0" fontId="61" fillId="0" borderId="13" xfId="0" applyFont="1" applyBorder="1" applyAlignment="1">
      <alignment horizontal="center" vertical="center"/>
    </xf>
    <xf numFmtId="6" fontId="39" fillId="0" borderId="63" xfId="1" applyFont="1" applyBorder="1" applyAlignment="1">
      <alignment horizontal="right" vertical="center"/>
    </xf>
    <xf numFmtId="6" fontId="39" fillId="0" borderId="23" xfId="1" applyFont="1" applyBorder="1" applyAlignment="1">
      <alignment horizontal="right" vertical="center"/>
    </xf>
    <xf numFmtId="6" fontId="39" fillId="0" borderId="46" xfId="1" applyFont="1" applyBorder="1" applyAlignment="1">
      <alignment horizontal="right" vertical="center"/>
    </xf>
    <xf numFmtId="6" fontId="39" fillId="0" borderId="13" xfId="1" applyFont="1" applyBorder="1" applyAlignment="1">
      <alignment horizontal="right" vertical="center"/>
    </xf>
    <xf numFmtId="6" fontId="60" fillId="0" borderId="64" xfId="1" applyFont="1" applyBorder="1" applyAlignment="1">
      <alignment horizontal="left" vertical="center"/>
    </xf>
    <xf numFmtId="6" fontId="60" fillId="0" borderId="15" xfId="1" applyFont="1" applyBorder="1" applyAlignment="1">
      <alignment horizontal="left" vertical="center"/>
    </xf>
    <xf numFmtId="0" fontId="59" fillId="0" borderId="41" xfId="0" applyFont="1" applyBorder="1" applyAlignment="1">
      <alignment horizontal="left" vertical="center"/>
    </xf>
    <xf numFmtId="0" fontId="59" fillId="0" borderId="1" xfId="0" applyFont="1" applyBorder="1" applyAlignment="1">
      <alignment horizontal="left" vertical="center"/>
    </xf>
    <xf numFmtId="0" fontId="59" fillId="0" borderId="50" xfId="0" applyFont="1" applyBorder="1" applyAlignment="1">
      <alignment horizontal="left" vertical="center"/>
    </xf>
    <xf numFmtId="0" fontId="59" fillId="0" borderId="43" xfId="0" applyFont="1" applyBorder="1" applyAlignment="1">
      <alignment horizontal="left" vertical="center"/>
    </xf>
    <xf numFmtId="179" fontId="38" fillId="0" borderId="50" xfId="1" applyNumberFormat="1" applyFont="1" applyBorder="1" applyAlignment="1">
      <alignment horizontal="right" vertical="center"/>
    </xf>
    <xf numFmtId="179" fontId="38" fillId="0" borderId="43" xfId="1" applyNumberFormat="1" applyFont="1" applyBorder="1" applyAlignment="1">
      <alignment horizontal="right" vertical="center"/>
    </xf>
    <xf numFmtId="6" fontId="60" fillId="0" borderId="44" xfId="1" applyFont="1" applyBorder="1" applyAlignment="1">
      <alignment horizontal="left" vertical="center"/>
    </xf>
    <xf numFmtId="0" fontId="59" fillId="0" borderId="50" xfId="0" applyFont="1" applyBorder="1" applyAlignment="1">
      <alignment vertical="center"/>
    </xf>
    <xf numFmtId="0" fontId="59" fillId="0" borderId="43" xfId="0" applyFont="1" applyBorder="1" applyAlignment="1">
      <alignment vertical="center"/>
    </xf>
    <xf numFmtId="0" fontId="54" fillId="0" borderId="0" xfId="0" applyFont="1" applyAlignment="1">
      <alignment horizontal="center" vertical="center"/>
    </xf>
    <xf numFmtId="0" fontId="55" fillId="0" borderId="41" xfId="0" applyFont="1" applyBorder="1" applyAlignment="1">
      <alignment horizontal="center" vertical="center"/>
    </xf>
    <xf numFmtId="0" fontId="55" fillId="0" borderId="1" xfId="0" applyFont="1" applyBorder="1" applyAlignment="1">
      <alignment horizontal="center" vertical="center"/>
    </xf>
    <xf numFmtId="0" fontId="55" fillId="0" borderId="50" xfId="0" applyFont="1" applyBorder="1" applyAlignment="1">
      <alignment horizontal="center" vertical="center"/>
    </xf>
    <xf numFmtId="0" fontId="55" fillId="0" borderId="43" xfId="0" applyFont="1" applyBorder="1" applyAlignment="1">
      <alignment horizontal="center" vertical="center"/>
    </xf>
    <xf numFmtId="190" fontId="56" fillId="0" borderId="41" xfId="1" applyNumberFormat="1" applyFont="1" applyBorder="1" applyAlignment="1">
      <alignment horizontal="center" vertical="center"/>
    </xf>
    <xf numFmtId="190" fontId="56" fillId="0" borderId="1" xfId="1" applyNumberFormat="1" applyFont="1" applyBorder="1" applyAlignment="1">
      <alignment horizontal="center" vertical="center"/>
    </xf>
    <xf numFmtId="190" fontId="56" fillId="0" borderId="42" xfId="1" applyNumberFormat="1" applyFont="1" applyBorder="1" applyAlignment="1">
      <alignment horizontal="center" vertical="center"/>
    </xf>
    <xf numFmtId="190" fontId="56" fillId="0" borderId="50" xfId="1" applyNumberFormat="1" applyFont="1" applyBorder="1" applyAlignment="1">
      <alignment horizontal="center" vertical="center"/>
    </xf>
    <xf numFmtId="190" fontId="56" fillId="0" borderId="43" xfId="1" applyNumberFormat="1" applyFont="1" applyBorder="1" applyAlignment="1">
      <alignment horizontal="center" vertical="center"/>
    </xf>
    <xf numFmtId="190" fontId="56" fillId="0" borderId="44" xfId="1" applyNumberFormat="1" applyFont="1" applyBorder="1" applyAlignment="1">
      <alignment horizontal="center" vertical="center"/>
    </xf>
    <xf numFmtId="0" fontId="17" fillId="0" borderId="0" xfId="0" applyFont="1" applyAlignment="1">
      <alignment horizontal="center" vertical="center" shrinkToFit="1"/>
    </xf>
    <xf numFmtId="0" fontId="57" fillId="0" borderId="0" xfId="0" applyFont="1" applyAlignment="1">
      <alignment horizontal="center" vertical="center" shrinkToFit="1"/>
    </xf>
    <xf numFmtId="0" fontId="58" fillId="0" borderId="3" xfId="0" applyFont="1" applyBorder="1" applyAlignment="1">
      <alignment horizontal="center" vertical="center"/>
    </xf>
    <xf numFmtId="0" fontId="58" fillId="0" borderId="19" xfId="0" applyFont="1" applyBorder="1" applyAlignment="1">
      <alignment horizontal="center" vertical="center"/>
    </xf>
    <xf numFmtId="0" fontId="58" fillId="0" borderId="18" xfId="0" applyFont="1" applyBorder="1" applyAlignment="1">
      <alignment horizontal="center" vertical="center"/>
    </xf>
    <xf numFmtId="0" fontId="58" fillId="0" borderId="3" xfId="0" applyFont="1" applyBorder="1" applyAlignment="1">
      <alignment horizontal="left" vertical="center"/>
    </xf>
    <xf numFmtId="0" fontId="58" fillId="0" borderId="19" xfId="0" applyFont="1" applyBorder="1" applyAlignment="1">
      <alignment horizontal="left" vertical="center"/>
    </xf>
    <xf numFmtId="0" fontId="58" fillId="0" borderId="18" xfId="0" applyFont="1" applyBorder="1" applyAlignment="1">
      <alignment horizontal="left" vertical="center"/>
    </xf>
    <xf numFmtId="0" fontId="58" fillId="0" borderId="112" xfId="0" applyFont="1" applyBorder="1" applyAlignment="1">
      <alignment horizontal="center" vertical="center"/>
    </xf>
    <xf numFmtId="179" fontId="58" fillId="0" borderId="112" xfId="0" applyNumberFormat="1" applyFont="1" applyBorder="1" applyAlignment="1">
      <alignment horizontal="right" vertical="center"/>
    </xf>
    <xf numFmtId="179" fontId="58" fillId="0" borderId="19" xfId="0" applyNumberFormat="1" applyFont="1" applyBorder="1" applyAlignment="1">
      <alignment horizontal="right" vertical="center"/>
    </xf>
    <xf numFmtId="0" fontId="0" fillId="0" borderId="2" xfId="0" applyBorder="1" applyAlignment="1">
      <alignment horizontal="left" vertical="center"/>
    </xf>
    <xf numFmtId="0" fontId="0" fillId="0" borderId="2" xfId="0" applyBorder="1" applyAlignment="1">
      <alignment horizontal="center" vertical="center" wrapText="1"/>
    </xf>
    <xf numFmtId="0" fontId="49" fillId="0" borderId="0" xfId="0" quotePrefix="1" applyFont="1" applyAlignment="1">
      <alignment horizontal="center" vertical="center"/>
    </xf>
    <xf numFmtId="0" fontId="49" fillId="0" borderId="0" xfId="0" applyFont="1" applyAlignment="1">
      <alignment horizontal="center" vertical="center"/>
    </xf>
    <xf numFmtId="0" fontId="0" fillId="0" borderId="0" xfId="0" quotePrefix="1" applyAlignment="1">
      <alignment vertical="center" wrapText="1"/>
    </xf>
    <xf numFmtId="0" fontId="0" fillId="0" borderId="43" xfId="0" applyBorder="1" applyAlignment="1">
      <alignment horizontal="left" vertical="center" shrinkToFi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58" fontId="2" fillId="0" borderId="0" xfId="0" applyNumberFormat="1" applyFont="1" applyAlignment="1">
      <alignment horizontal="right" vertical="center"/>
    </xf>
    <xf numFmtId="58" fontId="2" fillId="0" borderId="40" xfId="0" applyNumberFormat="1" applyFont="1"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70" fillId="0" borderId="39" xfId="2" applyFont="1" applyBorder="1" applyAlignment="1">
      <alignment horizontal="center" vertical="center"/>
    </xf>
    <xf numFmtId="0" fontId="70" fillId="0" borderId="0" xfId="2" applyFont="1" applyAlignment="1">
      <alignment horizontal="center" vertical="center"/>
    </xf>
    <xf numFmtId="0" fontId="70" fillId="0" borderId="40" xfId="2" applyFont="1" applyBorder="1" applyAlignment="1">
      <alignment horizontal="center" vertical="center"/>
    </xf>
    <xf numFmtId="0" fontId="9" fillId="5" borderId="19" xfId="0" applyFont="1" applyFill="1" applyBorder="1" applyAlignment="1">
      <alignment horizontal="left" vertical="center"/>
    </xf>
    <xf numFmtId="188" fontId="9" fillId="0" borderId="4" xfId="0" applyNumberFormat="1" applyFont="1" applyBorder="1" applyAlignment="1">
      <alignment horizontal="center" vertical="center"/>
    </xf>
    <xf numFmtId="188" fontId="9" fillId="0" borderId="58" xfId="0" applyNumberFormat="1" applyFont="1" applyBorder="1" applyAlignment="1">
      <alignment horizontal="center" vertical="center"/>
    </xf>
    <xf numFmtId="188" fontId="9" fillId="0" borderId="25" xfId="0" applyNumberFormat="1" applyFont="1" applyBorder="1" applyAlignment="1">
      <alignment horizontal="center" vertical="center"/>
    </xf>
    <xf numFmtId="14" fontId="9" fillId="5" borderId="4" xfId="0" applyNumberFormat="1" applyFont="1" applyFill="1" applyBorder="1" applyAlignment="1">
      <alignment horizontal="center" vertical="center"/>
    </xf>
    <xf numFmtId="14" fontId="9" fillId="5" borderId="58" xfId="0" applyNumberFormat="1" applyFont="1" applyFill="1" applyBorder="1" applyAlignment="1">
      <alignment horizontal="center" vertical="center"/>
    </xf>
    <xf numFmtId="14" fontId="9" fillId="5" borderId="25" xfId="0" applyNumberFormat="1" applyFont="1" applyFill="1" applyBorder="1" applyAlignment="1">
      <alignment horizontal="center" vertical="center"/>
    </xf>
    <xf numFmtId="0" fontId="9" fillId="5" borderId="38" xfId="0" applyFont="1" applyFill="1" applyBorder="1" applyAlignment="1">
      <alignment horizontal="center" vertical="center"/>
    </xf>
    <xf numFmtId="0" fontId="9" fillId="5" borderId="26" xfId="0" applyFont="1" applyFill="1" applyBorder="1" applyAlignment="1">
      <alignment horizontal="center" vertical="center"/>
    </xf>
    <xf numFmtId="0" fontId="9" fillId="5" borderId="7" xfId="0" applyFont="1" applyFill="1" applyBorder="1" applyAlignment="1">
      <alignment horizontal="left" vertical="center" shrinkToFit="1"/>
    </xf>
    <xf numFmtId="0" fontId="9" fillId="5" borderId="16" xfId="0" applyFont="1" applyFill="1" applyBorder="1" applyAlignment="1">
      <alignment horizontal="left" vertical="center" shrinkToFit="1"/>
    </xf>
    <xf numFmtId="0" fontId="9" fillId="4" borderId="18" xfId="0" applyFont="1" applyFill="1" applyBorder="1" applyAlignment="1">
      <alignment horizontal="left" vertical="center"/>
    </xf>
    <xf numFmtId="0" fontId="9" fillId="4" borderId="2" xfId="0" applyFont="1" applyFill="1" applyBorder="1" applyAlignment="1">
      <alignment horizontal="left" vertical="center"/>
    </xf>
    <xf numFmtId="0" fontId="9" fillId="4" borderId="8" xfId="0" applyFont="1" applyFill="1" applyBorder="1" applyAlignment="1">
      <alignment horizontal="left" vertical="center"/>
    </xf>
    <xf numFmtId="186" fontId="5" fillId="0" borderId="0" xfId="0" applyNumberFormat="1" applyFont="1" applyAlignment="1">
      <alignment horizontal="right" vertical="center"/>
    </xf>
    <xf numFmtId="0" fontId="5" fillId="0" borderId="0" xfId="0" applyFont="1" applyAlignment="1">
      <alignment horizontal="left" vertical="center" wrapText="1" shrinkToFit="1"/>
    </xf>
    <xf numFmtId="0" fontId="5" fillId="0" borderId="137" xfId="0" applyFont="1" applyBorder="1" applyAlignment="1">
      <alignment horizontal="center" vertical="center" shrinkToFit="1"/>
    </xf>
    <xf numFmtId="0" fontId="0" fillId="0" borderId="117" xfId="0" applyBorder="1" applyAlignment="1">
      <alignment horizontal="center" vertical="center" shrinkToFit="1"/>
    </xf>
    <xf numFmtId="0" fontId="5" fillId="0" borderId="117" xfId="0" applyFont="1" applyBorder="1" applyAlignment="1">
      <alignment horizontal="center" vertical="center" shrinkToFit="1"/>
    </xf>
    <xf numFmtId="38" fontId="5" fillId="0" borderId="117" xfId="8" applyFont="1" applyBorder="1" applyAlignment="1">
      <alignment horizontal="right" vertical="center" shrinkToFit="1"/>
    </xf>
    <xf numFmtId="38" fontId="0" fillId="0" borderId="138" xfId="8" applyFont="1" applyBorder="1" applyAlignment="1">
      <alignment horizontal="right" vertical="center" shrinkToFit="1"/>
    </xf>
    <xf numFmtId="38" fontId="5" fillId="0" borderId="116" xfId="8" applyFont="1" applyBorder="1" applyAlignment="1">
      <alignment horizontal="right" vertical="center" shrinkToFit="1"/>
    </xf>
    <xf numFmtId="38" fontId="0" fillId="0" borderId="136" xfId="8" applyFont="1" applyBorder="1" applyAlignment="1">
      <alignment horizontal="right" vertical="center" shrinkToFit="1"/>
    </xf>
    <xf numFmtId="0" fontId="5" fillId="0" borderId="135" xfId="0" applyFont="1" applyBorder="1" applyAlignment="1">
      <alignment horizontal="center" vertical="center" shrinkToFit="1"/>
    </xf>
    <xf numFmtId="0" fontId="0" fillId="0" borderId="116" xfId="0" applyBorder="1" applyAlignment="1">
      <alignment horizontal="center" vertical="center" shrinkToFit="1"/>
    </xf>
    <xf numFmtId="0" fontId="5" fillId="0" borderId="116" xfId="0" applyFont="1" applyBorder="1" applyAlignment="1">
      <alignment horizontal="center" vertical="center" shrinkToFit="1"/>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38" fontId="5" fillId="0" borderId="133" xfId="8" applyFont="1" applyBorder="1" applyAlignment="1">
      <alignment horizontal="right" vertical="center" shrinkToFit="1"/>
    </xf>
    <xf numFmtId="38" fontId="5" fillId="0" borderId="82" xfId="8" applyFont="1" applyBorder="1" applyAlignment="1">
      <alignment horizontal="right" vertical="center" shrinkToFit="1"/>
    </xf>
    <xf numFmtId="0" fontId="5" fillId="0" borderId="131" xfId="0" applyFont="1" applyBorder="1" applyAlignment="1">
      <alignment horizontal="center" vertical="center"/>
    </xf>
    <xf numFmtId="0" fontId="0" fillId="0" borderId="114" xfId="0" applyBorder="1" applyAlignment="1">
      <alignment horizontal="center" vertical="center"/>
    </xf>
    <xf numFmtId="0" fontId="5" fillId="0" borderId="114" xfId="0" applyFont="1" applyBorder="1" applyAlignment="1">
      <alignment horizontal="center" vertical="center"/>
    </xf>
    <xf numFmtId="0" fontId="0" fillId="0" borderId="118" xfId="0" applyBorder="1" applyAlignment="1">
      <alignment horizontal="center" vertical="center"/>
    </xf>
    <xf numFmtId="0" fontId="5" fillId="0" borderId="132" xfId="0" applyFont="1" applyBorder="1" applyAlignment="1">
      <alignment horizontal="center" vertical="center" shrinkToFit="1"/>
    </xf>
    <xf numFmtId="0" fontId="0" fillId="0" borderId="115" xfId="0" applyBorder="1" applyAlignment="1">
      <alignment horizontal="center" vertical="center" shrinkToFit="1"/>
    </xf>
    <xf numFmtId="0" fontId="5" fillId="0" borderId="115"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41" xfId="0" applyFont="1" applyBorder="1" applyAlignment="1">
      <alignment horizontal="center" vertical="center"/>
    </xf>
    <xf numFmtId="0" fontId="10" fillId="0" borderId="0" xfId="0" applyFont="1" applyAlignment="1">
      <alignment horizontal="center" vertical="center"/>
    </xf>
    <xf numFmtId="0" fontId="5" fillId="0" borderId="3" xfId="0" applyFont="1" applyBorder="1" applyAlignment="1">
      <alignment horizontal="left" vertical="center"/>
    </xf>
    <xf numFmtId="58" fontId="5" fillId="0" borderId="0" xfId="0" applyNumberFormat="1" applyFont="1" applyAlignment="1">
      <alignment horizontal="left" vertical="center"/>
    </xf>
    <xf numFmtId="183" fontId="5" fillId="0" borderId="0" xfId="0" applyNumberFormat="1" applyFont="1" applyAlignment="1">
      <alignment horizontal="center" vertical="center"/>
    </xf>
    <xf numFmtId="0" fontId="8" fillId="0" borderId="0" xfId="0" applyFont="1" applyAlignment="1">
      <alignment horizontal="center" vertical="center"/>
    </xf>
    <xf numFmtId="57" fontId="5" fillId="0" borderId="2" xfId="0" applyNumberFormat="1" applyFont="1" applyBorder="1" applyAlignment="1">
      <alignment horizontal="center" vertical="center"/>
    </xf>
    <xf numFmtId="58" fontId="5" fillId="0" borderId="0" xfId="0" applyNumberFormat="1" applyFont="1" applyAlignment="1">
      <alignment horizontal="center" vertical="center"/>
    </xf>
    <xf numFmtId="176" fontId="14" fillId="0" borderId="0" xfId="0" applyNumberFormat="1" applyFont="1" applyAlignment="1">
      <alignment vertical="center" wrapText="1"/>
    </xf>
    <xf numFmtId="0" fontId="0" fillId="0" borderId="0" xfId="0" applyAlignment="1">
      <alignment vertical="center" wrapText="1"/>
    </xf>
    <xf numFmtId="179" fontId="0" fillId="0" borderId="2" xfId="0" applyNumberFormat="1" applyBorder="1" applyAlignment="1">
      <alignment vertical="center"/>
    </xf>
  </cellXfs>
  <cellStyles count="9">
    <cellStyle name="パーセント 2" xfId="6" xr:uid="{00000000-0005-0000-0000-000000000000}"/>
    <cellStyle name="桁区切り" xfId="1" builtinId="6"/>
    <cellStyle name="桁区切り 2" xfId="5" xr:uid="{00000000-0005-0000-0000-000002000000}"/>
    <cellStyle name="桁区切り 2 2" xfId="8" xr:uid="{C04DEA42-0A9F-4B68-8010-BA6BF336B220}"/>
    <cellStyle name="標準" xfId="0" builtinId="0"/>
    <cellStyle name="標準 2" xfId="2" xr:uid="{00000000-0005-0000-0000-000004000000}"/>
    <cellStyle name="標準 2 2" xfId="7" xr:uid="{00000000-0005-0000-0000-000005000000}"/>
    <cellStyle name="標準 3" xfId="3" xr:uid="{00000000-0005-0000-0000-000006000000}"/>
    <cellStyle name="標準 4" xfId="4" xr:uid="{00000000-0005-0000-0000-000007000000}"/>
  </cellStyles>
  <dxfs count="3">
    <dxf>
      <font>
        <color theme="0"/>
      </font>
    </dxf>
    <dxf>
      <font>
        <color theme="0"/>
      </font>
    </dxf>
    <dxf>
      <font>
        <b/>
        <i val="0"/>
        <color rgb="FFFF0000"/>
      </font>
      <fill>
        <patternFill>
          <bgColor rgb="FFFFC7CE"/>
        </patternFill>
      </fill>
    </dxf>
  </dxfs>
  <tableStyles count="0" defaultTableStyle="TableStyleMedium9" defaultPivotStyle="PivotStyleLight16"/>
  <colors>
    <mruColors>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11</xdr:col>
      <xdr:colOff>108414</xdr:colOff>
      <xdr:row>19</xdr:row>
      <xdr:rowOff>84515</xdr:rowOff>
    </xdr:from>
    <xdr:to>
      <xdr:col>17</xdr:col>
      <xdr:colOff>17318</xdr:colOff>
      <xdr:row>20</xdr:row>
      <xdr:rowOff>1256434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3512687" y="7514015"/>
          <a:ext cx="8619949" cy="1656828"/>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700" b="1">
              <a:solidFill>
                <a:schemeClr val="lt1"/>
              </a:solidFill>
              <a:effectLst/>
              <a:latin typeface="+mn-lt"/>
              <a:ea typeface="+mn-ea"/>
              <a:cs typeface="+mn-cs"/>
            </a:rPr>
            <a:t>出し手→受け手単位にエクセルファイルを作成</a:t>
          </a:r>
          <a:r>
            <a:rPr kumimoji="1" lang="ja-JP" altLang="en-US" sz="1700" b="1">
              <a:solidFill>
                <a:schemeClr val="lt1"/>
              </a:solidFill>
              <a:effectLst/>
              <a:latin typeface="+mn-lt"/>
              <a:ea typeface="+mn-ea"/>
              <a:cs typeface="+mn-cs"/>
            </a:rPr>
            <a:t>してください。</a:t>
          </a:r>
          <a:endParaRPr kumimoji="1" lang="en-US" altLang="ja-JP" sz="1700" b="1"/>
        </a:p>
        <a:p>
          <a:pPr algn="l"/>
          <a:r>
            <a:rPr kumimoji="1" lang="ja-JP" altLang="en-US" sz="1700" b="1"/>
            <a:t>黄色網掛け部分をすると，入力内容が各様式にコピーされます。</a:t>
          </a:r>
          <a:endParaRPr kumimoji="1" lang="en-US" altLang="ja-JP" sz="1700" b="1"/>
        </a:p>
        <a:p>
          <a:pPr algn="l"/>
          <a:endParaRPr kumimoji="1" lang="en-US" altLang="ja-JP" sz="1700" b="1"/>
        </a:p>
        <a:p>
          <a:pPr algn="l"/>
          <a:r>
            <a:rPr kumimoji="1" lang="ja-JP" altLang="en-US" sz="1700" b="1"/>
            <a:t>事前審査の申請資料は水色のシート，買入の促進計画の申請資料はオレンジのシート，</a:t>
          </a:r>
          <a:endParaRPr kumimoji="1" lang="en-US" altLang="ja-JP" sz="1700" b="1"/>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a:solidFill>
                <a:schemeClr val="lt1"/>
              </a:solidFill>
              <a:effectLst/>
              <a:latin typeface="+mn-lt"/>
              <a:ea typeface="+mn-ea"/>
              <a:cs typeface="+mn-cs"/>
            </a:rPr>
            <a:t>売渡</a:t>
          </a:r>
          <a:r>
            <a:rPr kumimoji="1" lang="ja-JP" altLang="ja-JP" sz="1700" b="1">
              <a:solidFill>
                <a:schemeClr val="lt1"/>
              </a:solidFill>
              <a:effectLst/>
              <a:latin typeface="+mn-lt"/>
              <a:ea typeface="+mn-ea"/>
              <a:cs typeface="+mn-cs"/>
            </a:rPr>
            <a:t>の促進計画の申請資料は</a:t>
          </a:r>
          <a:r>
            <a:rPr kumimoji="1" lang="ja-JP" altLang="en-US" sz="1700" b="1">
              <a:solidFill>
                <a:schemeClr val="lt1"/>
              </a:solidFill>
              <a:effectLst/>
              <a:latin typeface="+mn-lt"/>
              <a:ea typeface="+mn-ea"/>
              <a:cs typeface="+mn-cs"/>
            </a:rPr>
            <a:t>緑</a:t>
          </a:r>
          <a:r>
            <a:rPr kumimoji="1" lang="ja-JP" altLang="ja-JP" sz="1700" b="1">
              <a:solidFill>
                <a:schemeClr val="lt1"/>
              </a:solidFill>
              <a:effectLst/>
              <a:latin typeface="+mn-lt"/>
              <a:ea typeface="+mn-ea"/>
              <a:cs typeface="+mn-cs"/>
            </a:rPr>
            <a:t>のシート</a:t>
          </a:r>
          <a:r>
            <a:rPr kumimoji="1" lang="ja-JP" altLang="en-US" sz="1700" b="1">
              <a:solidFill>
                <a:schemeClr val="lt1"/>
              </a:solidFill>
              <a:effectLst/>
              <a:latin typeface="+mn-lt"/>
              <a:ea typeface="+mn-ea"/>
              <a:cs typeface="+mn-cs"/>
            </a:rPr>
            <a:t>ですので，提出タイミングごとにご利用ください。</a:t>
          </a:r>
          <a:endParaRPr lang="ja-JP" altLang="ja-JP" sz="1700">
            <a:effectLst/>
          </a:endParaRPr>
        </a:p>
        <a:p>
          <a:pPr algn="l"/>
          <a:endParaRPr kumimoji="1" lang="en-US" altLang="ja-JP" sz="1700" b="1"/>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200025</xdr:colOff>
          <xdr:row>12</xdr:row>
          <xdr:rowOff>142875</xdr:rowOff>
        </xdr:from>
        <xdr:to>
          <xdr:col>2</xdr:col>
          <xdr:colOff>819150</xdr:colOff>
          <xdr:row>12</xdr:row>
          <xdr:rowOff>504825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相違なし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xdr:row>
          <xdr:rowOff>66675</xdr:rowOff>
        </xdr:from>
        <xdr:to>
          <xdr:col>2</xdr:col>
          <xdr:colOff>819150</xdr:colOff>
          <xdr:row>5</xdr:row>
          <xdr:rowOff>438150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5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xdr:row>
          <xdr:rowOff>142875</xdr:rowOff>
        </xdr:from>
        <xdr:to>
          <xdr:col>2</xdr:col>
          <xdr:colOff>819150</xdr:colOff>
          <xdr:row>6</xdr:row>
          <xdr:rowOff>504825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5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13</xdr:row>
          <xdr:rowOff>95250</xdr:rowOff>
        </xdr:from>
        <xdr:to>
          <xdr:col>2</xdr:col>
          <xdr:colOff>819150</xdr:colOff>
          <xdr:row>13</xdr:row>
          <xdr:rowOff>466725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5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14</xdr:row>
          <xdr:rowOff>114300</xdr:rowOff>
        </xdr:from>
        <xdr:to>
          <xdr:col>2</xdr:col>
          <xdr:colOff>819150</xdr:colOff>
          <xdr:row>14</xdr:row>
          <xdr:rowOff>485775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5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15</xdr:row>
          <xdr:rowOff>133350</xdr:rowOff>
        </xdr:from>
        <xdr:to>
          <xdr:col>2</xdr:col>
          <xdr:colOff>819150</xdr:colOff>
          <xdr:row>15</xdr:row>
          <xdr:rowOff>485775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5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16</xdr:row>
          <xdr:rowOff>114300</xdr:rowOff>
        </xdr:from>
        <xdr:to>
          <xdr:col>2</xdr:col>
          <xdr:colOff>819150</xdr:colOff>
          <xdr:row>16</xdr:row>
          <xdr:rowOff>485775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5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18</xdr:row>
          <xdr:rowOff>133350</xdr:rowOff>
        </xdr:from>
        <xdr:to>
          <xdr:col>2</xdr:col>
          <xdr:colOff>819150</xdr:colOff>
          <xdr:row>18</xdr:row>
          <xdr:rowOff>485775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5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20</xdr:row>
          <xdr:rowOff>133350</xdr:rowOff>
        </xdr:from>
        <xdr:to>
          <xdr:col>2</xdr:col>
          <xdr:colOff>819150</xdr:colOff>
          <xdr:row>20</xdr:row>
          <xdr:rowOff>485775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5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21</xdr:row>
          <xdr:rowOff>133350</xdr:rowOff>
        </xdr:from>
        <xdr:to>
          <xdr:col>2</xdr:col>
          <xdr:colOff>819150</xdr:colOff>
          <xdr:row>21</xdr:row>
          <xdr:rowOff>485775</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5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23</xdr:row>
          <xdr:rowOff>133350</xdr:rowOff>
        </xdr:from>
        <xdr:to>
          <xdr:col>2</xdr:col>
          <xdr:colOff>819150</xdr:colOff>
          <xdr:row>23</xdr:row>
          <xdr:rowOff>485775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5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22</xdr:row>
          <xdr:rowOff>95250</xdr:rowOff>
        </xdr:from>
        <xdr:to>
          <xdr:col>2</xdr:col>
          <xdr:colOff>819150</xdr:colOff>
          <xdr:row>22</xdr:row>
          <xdr:rowOff>466725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5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xdr:row>
          <xdr:rowOff>142875</xdr:rowOff>
        </xdr:from>
        <xdr:to>
          <xdr:col>2</xdr:col>
          <xdr:colOff>819150</xdr:colOff>
          <xdr:row>10</xdr:row>
          <xdr:rowOff>504825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5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3</xdr:row>
          <xdr:rowOff>342900</xdr:rowOff>
        </xdr:from>
        <xdr:to>
          <xdr:col>2</xdr:col>
          <xdr:colOff>819150</xdr:colOff>
          <xdr:row>3</xdr:row>
          <xdr:rowOff>704850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5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xdr:row>
          <xdr:rowOff>66675</xdr:rowOff>
        </xdr:from>
        <xdr:to>
          <xdr:col>2</xdr:col>
          <xdr:colOff>819150</xdr:colOff>
          <xdr:row>8</xdr:row>
          <xdr:rowOff>438150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5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9</xdr:row>
          <xdr:rowOff>142875</xdr:rowOff>
        </xdr:from>
        <xdr:to>
          <xdr:col>2</xdr:col>
          <xdr:colOff>819150</xdr:colOff>
          <xdr:row>9</xdr:row>
          <xdr:rowOff>504825</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5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361950</xdr:rowOff>
        </xdr:from>
        <xdr:to>
          <xdr:col>2</xdr:col>
          <xdr:colOff>809625</xdr:colOff>
          <xdr:row>19</xdr:row>
          <xdr:rowOff>704850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5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xdr:twoCellAnchor>
    <xdr:from>
      <xdr:col>5</xdr:col>
      <xdr:colOff>83127</xdr:colOff>
      <xdr:row>0</xdr:row>
      <xdr:rowOff>277091</xdr:rowOff>
    </xdr:from>
    <xdr:to>
      <xdr:col>12</xdr:col>
      <xdr:colOff>512618</xdr:colOff>
      <xdr:row>3</xdr:row>
      <xdr:rowOff>263237</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bwMode="auto">
        <a:xfrm>
          <a:off x="12843163" y="277091"/>
          <a:ext cx="5278582" cy="1357746"/>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algn="l"/>
          <a:r>
            <a:rPr kumimoji="1" lang="ja-JP" altLang="en-US" sz="2400" b="1"/>
            <a:t>黄色網掛け部分を入力してください。</a:t>
          </a:r>
          <a:endParaRPr kumimoji="1" lang="en-US" altLang="ja-JP" sz="2400" b="1"/>
        </a:p>
        <a:p>
          <a:pPr algn="l"/>
          <a:r>
            <a:rPr kumimoji="1" lang="ja-JP" altLang="en-US" sz="2400" b="1"/>
            <a:t>現在の記入内容は記入例です。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14</xdr:row>
      <xdr:rowOff>0</xdr:rowOff>
    </xdr:from>
    <xdr:to>
      <xdr:col>8</xdr:col>
      <xdr:colOff>951372</xdr:colOff>
      <xdr:row>46</xdr:row>
      <xdr:rowOff>166687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363682" y="3117273"/>
          <a:ext cx="7774735" cy="5708505"/>
          <a:chOff x="32301" y="2964873"/>
          <a:chExt cx="7795517" cy="5930178"/>
        </a:xfrm>
      </xdr:grpSpPr>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062086" y="4022302"/>
            <a:ext cx="547052" cy="22574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No.1</a:t>
            </a:r>
            <a:endParaRPr kumimoji="1" lang="ja-JP" altLang="en-US" sz="1100" b="1"/>
          </a:p>
        </xdr:txBody>
      </xdr:sp>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32301" y="2964873"/>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①</a:t>
            </a:r>
          </a:p>
        </xdr:txBody>
      </xdr:sp>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4104141" y="2979058"/>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②</a:t>
            </a:r>
          </a:p>
        </xdr:txBody>
      </xdr:sp>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63500" y="59958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③</a:t>
            </a:r>
          </a:p>
        </xdr:txBody>
      </xdr:sp>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4090280" y="597292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④</a:t>
            </a:r>
          </a:p>
        </xdr:txBody>
      </xdr:sp>
      <xdr:pic>
        <xdr:nvPicPr>
          <xdr:cNvPr id="30" name="図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48" y="3152826"/>
            <a:ext cx="3443608" cy="2741417"/>
          </a:xfrm>
          <a:prstGeom prst="rect">
            <a:avLst/>
          </a:prstGeom>
        </xdr:spPr>
      </xdr:pic>
      <xdr:pic>
        <xdr:nvPicPr>
          <xdr:cNvPr id="31" name="図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421620" y="3163660"/>
            <a:ext cx="3402820" cy="2730583"/>
          </a:xfrm>
          <a:prstGeom prst="rect">
            <a:avLst/>
          </a:prstGeom>
        </xdr:spPr>
      </xdr:pic>
      <xdr:pic>
        <xdr:nvPicPr>
          <xdr:cNvPr id="32" name="図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9948" y="6238586"/>
            <a:ext cx="3446607" cy="2636622"/>
          </a:xfrm>
          <a:prstGeom prst="rect">
            <a:avLst/>
          </a:prstGeom>
        </xdr:spPr>
      </xdr:pic>
      <xdr:pic>
        <xdr:nvPicPr>
          <xdr:cNvPr id="33" name="図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05745" y="6246523"/>
            <a:ext cx="3422073" cy="2648528"/>
          </a:xfrm>
          <a:prstGeom prst="rect">
            <a:avLst/>
          </a:prstGeom>
        </xdr:spPr>
      </xdr:pic>
    </xdr:grpSp>
    <xdr:clientData/>
  </xdr:twoCellAnchor>
  <xdr:twoCellAnchor>
    <xdr:from>
      <xdr:col>1</xdr:col>
      <xdr:colOff>623455</xdr:colOff>
      <xdr:row>48</xdr:row>
      <xdr:rowOff>41563</xdr:rowOff>
    </xdr:from>
    <xdr:to>
      <xdr:col>8</xdr:col>
      <xdr:colOff>4585</xdr:colOff>
      <xdr:row>67</xdr:row>
      <xdr:rowOff>24404</xdr:rowOff>
    </xdr:to>
    <xdr:grpSp>
      <xdr:nvGrpSpPr>
        <xdr:cNvPr id="34" name="グループ化 33">
          <a:extLst>
            <a:ext uri="{FF2B5EF4-FFF2-40B4-BE49-F238E27FC236}">
              <a16:creationId xmlns:a16="http://schemas.microsoft.com/office/drawing/2014/main" id="{00000000-0008-0000-0700-000022000000}"/>
            </a:ext>
          </a:extLst>
        </xdr:cNvPr>
        <xdr:cNvGrpSpPr/>
      </xdr:nvGrpSpPr>
      <xdr:grpSpPr>
        <a:xfrm>
          <a:off x="987137" y="9047018"/>
          <a:ext cx="6204493" cy="3273295"/>
          <a:chOff x="398352" y="9019598"/>
          <a:chExt cx="6225275" cy="3391059"/>
        </a:xfrm>
      </xdr:grpSpPr>
      <xdr:pic>
        <xdr:nvPicPr>
          <xdr:cNvPr id="35" name="図 34">
            <a:extLst>
              <a:ext uri="{FF2B5EF4-FFF2-40B4-BE49-F238E27FC236}">
                <a16:creationId xmlns:a16="http://schemas.microsoft.com/office/drawing/2014/main" id="{00000000-0008-0000-0700-000023000000}"/>
              </a:ext>
            </a:extLst>
          </xdr:cNvPr>
          <xdr:cNvPicPr>
            <a:picLocks noChangeAspect="1"/>
          </xdr:cNvPicPr>
        </xdr:nvPicPr>
        <xdr:blipFill rotWithShape="1">
          <a:blip xmlns:r="http://schemas.openxmlformats.org/officeDocument/2006/relationships" r:embed="rId5"/>
          <a:srcRect t="30304" b="15562"/>
          <a:stretch/>
        </xdr:blipFill>
        <xdr:spPr>
          <a:xfrm>
            <a:off x="398352" y="9019598"/>
            <a:ext cx="6225275" cy="3391059"/>
          </a:xfrm>
          <a:prstGeom prst="rect">
            <a:avLst/>
          </a:prstGeom>
        </xdr:spPr>
      </xdr:pic>
      <xdr:cxnSp macro="">
        <xdr:nvCxnSpPr>
          <xdr:cNvPr id="36" name="直線矢印コネクタ 35">
            <a:extLst>
              <a:ext uri="{FF2B5EF4-FFF2-40B4-BE49-F238E27FC236}">
                <a16:creationId xmlns:a16="http://schemas.microsoft.com/office/drawing/2014/main" id="{00000000-0008-0000-0700-000024000000}"/>
              </a:ext>
            </a:extLst>
          </xdr:cNvPr>
          <xdr:cNvCxnSpPr/>
        </xdr:nvCxnSpPr>
        <xdr:spPr>
          <a:xfrm>
            <a:off x="1568866" y="10049617"/>
            <a:ext cx="444661" cy="6651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a:extLst>
              <a:ext uri="{FF2B5EF4-FFF2-40B4-BE49-F238E27FC236}">
                <a16:creationId xmlns:a16="http://schemas.microsoft.com/office/drawing/2014/main" id="{00000000-0008-0000-0700-000025000000}"/>
              </a:ext>
            </a:extLst>
          </xdr:cNvPr>
          <xdr:cNvCxnSpPr/>
        </xdr:nvCxnSpPr>
        <xdr:spPr>
          <a:xfrm>
            <a:off x="3107594" y="10807440"/>
            <a:ext cx="633711" cy="11398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700-000026000000}"/>
              </a:ext>
            </a:extLst>
          </xdr:cNvPr>
          <xdr:cNvCxnSpPr/>
        </xdr:nvCxnSpPr>
        <xdr:spPr>
          <a:xfrm>
            <a:off x="3035666" y="11070539"/>
            <a:ext cx="371686" cy="4070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700-000027000000}"/>
              </a:ext>
            </a:extLst>
          </xdr:cNvPr>
          <xdr:cNvCxnSpPr/>
        </xdr:nvCxnSpPr>
        <xdr:spPr>
          <a:xfrm flipH="1" flipV="1">
            <a:off x="2188152" y="10084377"/>
            <a:ext cx="394248" cy="10028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2850615" y="1058175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①</a:t>
            </a:r>
          </a:p>
        </xdr:txBody>
      </xdr:sp>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2796415" y="108255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②</a:t>
            </a:r>
          </a:p>
        </xdr:txBody>
      </xdr:sp>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541903" y="1007299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③</a:t>
            </a:r>
          </a:p>
        </xdr:txBody>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348541" y="988864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④</a:t>
            </a:r>
          </a:p>
        </xdr:txBody>
      </xdr:sp>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3900055" y="11249075"/>
            <a:ext cx="516896" cy="2929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１</a:t>
            </a:r>
          </a:p>
        </xdr:txBody>
      </xdr:sp>
      <xdr:sp macro="" textlink="">
        <xdr:nvSpPr>
          <xdr:cNvPr id="45" name="正方形/長方形 44">
            <a:extLst>
              <a:ext uri="{FF2B5EF4-FFF2-40B4-BE49-F238E27FC236}">
                <a16:creationId xmlns:a16="http://schemas.microsoft.com/office/drawing/2014/main" id="{00000000-0008-0000-0700-00002D000000}"/>
              </a:ext>
            </a:extLst>
          </xdr:cNvPr>
          <xdr:cNvSpPr/>
        </xdr:nvSpPr>
        <xdr:spPr bwMode="auto">
          <a:xfrm>
            <a:off x="2039673" y="10202853"/>
            <a:ext cx="479817" cy="19131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２</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698500</xdr:colOff>
      <xdr:row>2</xdr:row>
      <xdr:rowOff>15875</xdr:rowOff>
    </xdr:from>
    <xdr:to>
      <xdr:col>12</xdr:col>
      <xdr:colOff>666750</xdr:colOff>
      <xdr:row>4</xdr:row>
      <xdr:rowOff>127000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842000" y="577850"/>
          <a:ext cx="3778250" cy="911225"/>
        </a:xfrm>
        <a:prstGeom prst="rect">
          <a:avLst/>
        </a:prstGeom>
        <a:solidFill>
          <a:schemeClr val="lt1"/>
        </a:solid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ysClr val="windowText" lastClr="000000"/>
              </a:solidFill>
              <a:latin typeface="ＭＳ Ｐゴシック" panose="020B0600070205080204" pitchFamily="50" charset="-128"/>
              <a:ea typeface="+mn-ea"/>
            </a:rPr>
            <a:t>収支状況は前年度分の情報を記入してください。（なければ前々年度）</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1158875</xdr:colOff>
      <xdr:row>0</xdr:row>
      <xdr:rowOff>111125</xdr:rowOff>
    </xdr:from>
    <xdr:to>
      <xdr:col>14</xdr:col>
      <xdr:colOff>434975</xdr:colOff>
      <xdr:row>1</xdr:row>
      <xdr:rowOff>476250</xdr:rowOff>
    </xdr:to>
    <xdr:sp macro="" textlink="">
      <xdr:nvSpPr>
        <xdr:cNvPr id="2" name="Oval 35">
          <a:extLst>
            <a:ext uri="{FF2B5EF4-FFF2-40B4-BE49-F238E27FC236}">
              <a16:creationId xmlns:a16="http://schemas.microsoft.com/office/drawing/2014/main" id="{00000000-0008-0000-0B00-000002000000}"/>
            </a:ext>
          </a:extLst>
        </xdr:cNvPr>
        <xdr:cNvSpPr>
          <a:spLocks noChangeArrowheads="1"/>
        </xdr:cNvSpPr>
      </xdr:nvSpPr>
      <xdr:spPr bwMode="auto">
        <a:xfrm>
          <a:off x="15535910" y="111125"/>
          <a:ext cx="809625" cy="866140"/>
        </a:xfrm>
        <a:prstGeom prst="ellipse">
          <a:avLst/>
        </a:prstGeom>
        <a:solidFill>
          <a:srgbClr val="FFFFFF"/>
        </a:solidFill>
        <a:ln w="15875" cap="rnd">
          <a:solidFill>
            <a:srgbClr val="000000"/>
          </a:solidFill>
          <a:prstDash val="sysDot"/>
          <a:round/>
          <a:headEnd/>
          <a:tailEnd/>
        </a:ln>
      </xdr:spPr>
    </xdr:sp>
    <xdr:clientData/>
  </xdr:twoCellAnchor>
  <xdr:twoCellAnchor>
    <xdr:from>
      <xdr:col>13</xdr:col>
      <xdr:colOff>1479550</xdr:colOff>
      <xdr:row>0</xdr:row>
      <xdr:rowOff>323850</xdr:rowOff>
    </xdr:from>
    <xdr:to>
      <xdr:col>14</xdr:col>
      <xdr:colOff>82550</xdr:colOff>
      <xdr:row>1</xdr:row>
      <xdr:rowOff>260350</xdr:rowOff>
    </xdr:to>
    <xdr:sp macro="" textlink="">
      <xdr:nvSpPr>
        <xdr:cNvPr id="3" name="WordArt 36">
          <a:extLst>
            <a:ext uri="{FF2B5EF4-FFF2-40B4-BE49-F238E27FC236}">
              <a16:creationId xmlns:a16="http://schemas.microsoft.com/office/drawing/2014/main" id="{00000000-0008-0000-0B00-000003000000}"/>
            </a:ext>
          </a:extLst>
        </xdr:cNvPr>
        <xdr:cNvSpPr>
          <a:spLocks noChangeArrowheads="1" noChangeShapeType="1" noTextEdit="1"/>
        </xdr:cNvSpPr>
      </xdr:nvSpPr>
      <xdr:spPr bwMode="auto">
        <a:xfrm>
          <a:off x="15850870" y="320040"/>
          <a:ext cx="140335" cy="44323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219075</xdr:rowOff>
    </xdr:from>
    <xdr:to>
      <xdr:col>0</xdr:col>
      <xdr:colOff>0</xdr:colOff>
      <xdr:row>28</xdr:row>
      <xdr:rowOff>76200</xdr:rowOff>
    </xdr:to>
    <xdr:sp macro="" textlink="">
      <xdr:nvSpPr>
        <xdr:cNvPr id="2" name="WordArt 2">
          <a:extLst>
            <a:ext uri="{FF2B5EF4-FFF2-40B4-BE49-F238E27FC236}">
              <a16:creationId xmlns:a16="http://schemas.microsoft.com/office/drawing/2014/main" id="{00000000-0008-0000-0C00-000002000000}"/>
            </a:ext>
          </a:extLst>
        </xdr:cNvPr>
        <xdr:cNvSpPr>
          <a:spLocks noChangeArrowheads="1" noChangeShapeType="1" noTextEdit="1"/>
        </xdr:cNvSpPr>
      </xdr:nvSpPr>
      <xdr:spPr bwMode="auto">
        <a:xfrm rot="5400000">
          <a:off x="-2720340" y="4575810"/>
          <a:ext cx="544068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通常の売買の場合</a:t>
          </a:r>
        </a:p>
      </xdr:txBody>
    </xdr:sp>
    <xdr:clientData/>
  </xdr:twoCellAnchor>
  <xdr:twoCellAnchor>
    <xdr:from>
      <xdr:col>0</xdr:col>
      <xdr:colOff>0</xdr:colOff>
      <xdr:row>28</xdr:row>
      <xdr:rowOff>209550</xdr:rowOff>
    </xdr:from>
    <xdr:to>
      <xdr:col>0</xdr:col>
      <xdr:colOff>0</xdr:colOff>
      <xdr:row>40</xdr:row>
      <xdr:rowOff>161925</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0" y="7425690"/>
          <a:ext cx="0" cy="177546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4" name="WordArt 4">
          <a:extLst>
            <a:ext uri="{FF2B5EF4-FFF2-40B4-BE49-F238E27FC236}">
              <a16:creationId xmlns:a16="http://schemas.microsoft.com/office/drawing/2014/main" id="{00000000-0008-0000-0C00-000004000000}"/>
            </a:ext>
          </a:extLst>
        </xdr:cNvPr>
        <xdr:cNvSpPr>
          <a:spLocks noChangeArrowheads="1" noChangeShapeType="1" noTextEdit="1"/>
        </xdr:cNvSpPr>
      </xdr:nvSpPr>
      <xdr:spPr bwMode="auto">
        <a:xfrm rot="5400000">
          <a:off x="0" y="11430000"/>
          <a:ext cx="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買入協議の場合</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5" name="AutoShape 5">
          <a:extLst>
            <a:ext uri="{FF2B5EF4-FFF2-40B4-BE49-F238E27FC236}">
              <a16:creationId xmlns:a16="http://schemas.microsoft.com/office/drawing/2014/main" id="{00000000-0008-0000-0C00-000005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6" name="AutoShape 7">
          <a:extLst>
            <a:ext uri="{FF2B5EF4-FFF2-40B4-BE49-F238E27FC236}">
              <a16:creationId xmlns:a16="http://schemas.microsoft.com/office/drawing/2014/main" id="{00000000-0008-0000-0C00-000006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3</xdr:col>
      <xdr:colOff>1047750</xdr:colOff>
      <xdr:row>0</xdr:row>
      <xdr:rowOff>0</xdr:rowOff>
    </xdr:from>
    <xdr:to>
      <xdr:col>4</xdr:col>
      <xdr:colOff>628650</xdr:colOff>
      <xdr:row>1</xdr:row>
      <xdr:rowOff>428625</xdr:rowOff>
    </xdr:to>
    <xdr:sp macro="" textlink="">
      <xdr:nvSpPr>
        <xdr:cNvPr id="7" name="Oval 4">
          <a:extLst>
            <a:ext uri="{FF2B5EF4-FFF2-40B4-BE49-F238E27FC236}">
              <a16:creationId xmlns:a16="http://schemas.microsoft.com/office/drawing/2014/main" id="{00000000-0008-0000-0C00-000007000000}"/>
            </a:ext>
          </a:extLst>
        </xdr:cNvPr>
        <xdr:cNvSpPr>
          <a:spLocks noChangeArrowheads="1"/>
        </xdr:cNvSpPr>
      </xdr:nvSpPr>
      <xdr:spPr bwMode="auto">
        <a:xfrm>
          <a:off x="4387215" y="0"/>
          <a:ext cx="695325" cy="67818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733424</xdr:colOff>
      <xdr:row>0</xdr:row>
      <xdr:rowOff>95251</xdr:rowOff>
    </xdr:from>
    <xdr:to>
      <xdr:col>7</xdr:col>
      <xdr:colOff>1457325</xdr:colOff>
      <xdr:row>2</xdr:row>
      <xdr:rowOff>104776</xdr:rowOff>
    </xdr:to>
    <xdr:sp macro="" textlink="">
      <xdr:nvSpPr>
        <xdr:cNvPr id="2" name="Oval 4">
          <a:extLst>
            <a:ext uri="{FF2B5EF4-FFF2-40B4-BE49-F238E27FC236}">
              <a16:creationId xmlns:a16="http://schemas.microsoft.com/office/drawing/2014/main" id="{00000000-0008-0000-0E00-000002000000}"/>
            </a:ext>
          </a:extLst>
        </xdr:cNvPr>
        <xdr:cNvSpPr>
          <a:spLocks noChangeArrowheads="1"/>
        </xdr:cNvSpPr>
      </xdr:nvSpPr>
      <xdr:spPr bwMode="auto">
        <a:xfrm>
          <a:off x="5210174" y="95251"/>
          <a:ext cx="723901" cy="66675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1111250</xdr:colOff>
      <xdr:row>0</xdr:row>
      <xdr:rowOff>63500</xdr:rowOff>
    </xdr:from>
    <xdr:to>
      <xdr:col>15</xdr:col>
      <xdr:colOff>387350</xdr:colOff>
      <xdr:row>1</xdr:row>
      <xdr:rowOff>428625</xdr:rowOff>
    </xdr:to>
    <xdr:sp macro="" textlink="">
      <xdr:nvSpPr>
        <xdr:cNvPr id="6" name="Oval 35">
          <a:extLst>
            <a:ext uri="{FF2B5EF4-FFF2-40B4-BE49-F238E27FC236}">
              <a16:creationId xmlns:a16="http://schemas.microsoft.com/office/drawing/2014/main" id="{00000000-0008-0000-1100-000006000000}"/>
            </a:ext>
          </a:extLst>
        </xdr:cNvPr>
        <xdr:cNvSpPr>
          <a:spLocks noChangeArrowheads="1"/>
        </xdr:cNvSpPr>
      </xdr:nvSpPr>
      <xdr:spPr bwMode="auto">
        <a:xfrm>
          <a:off x="17019905" y="59690"/>
          <a:ext cx="809625" cy="875665"/>
        </a:xfrm>
        <a:prstGeom prst="ellipse">
          <a:avLst/>
        </a:prstGeom>
        <a:solidFill>
          <a:srgbClr val="FFFFFF"/>
        </a:solidFill>
        <a:ln w="15875" cap="rnd">
          <a:solidFill>
            <a:srgbClr val="000000"/>
          </a:solidFill>
          <a:prstDash val="sysDot"/>
          <a:round/>
          <a:headEnd/>
          <a:tailEnd/>
        </a:ln>
      </xdr:spPr>
    </xdr:sp>
    <xdr:clientData/>
  </xdr:twoCellAnchor>
  <xdr:twoCellAnchor>
    <xdr:from>
      <xdr:col>14</xdr:col>
      <xdr:colOff>1431925</xdr:colOff>
      <xdr:row>0</xdr:row>
      <xdr:rowOff>276225</xdr:rowOff>
    </xdr:from>
    <xdr:to>
      <xdr:col>15</xdr:col>
      <xdr:colOff>34925</xdr:colOff>
      <xdr:row>1</xdr:row>
      <xdr:rowOff>212725</xdr:rowOff>
    </xdr:to>
    <xdr:sp macro="" textlink="">
      <xdr:nvSpPr>
        <xdr:cNvPr id="7" name="WordArt 36">
          <a:extLst>
            <a:ext uri="{FF2B5EF4-FFF2-40B4-BE49-F238E27FC236}">
              <a16:creationId xmlns:a16="http://schemas.microsoft.com/office/drawing/2014/main" id="{00000000-0008-0000-1100-000007000000}"/>
            </a:ext>
          </a:extLst>
        </xdr:cNvPr>
        <xdr:cNvSpPr>
          <a:spLocks noChangeArrowheads="1" noChangeShapeType="1" noTextEdit="1"/>
        </xdr:cNvSpPr>
      </xdr:nvSpPr>
      <xdr:spPr bwMode="auto">
        <a:xfrm>
          <a:off x="17334865" y="278130"/>
          <a:ext cx="140335" cy="43561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tabColor indexed="13"/>
  </sheetPr>
  <dimension ref="B1:U33"/>
  <sheetViews>
    <sheetView view="pageBreakPreview" zoomScale="55" zoomScaleNormal="70" zoomScaleSheetLayoutView="55" workbookViewId="0">
      <selection activeCell="E10" sqref="E10"/>
    </sheetView>
  </sheetViews>
  <sheetFormatPr defaultColWidth="9" defaultRowHeight="18.75"/>
  <cols>
    <col min="1" max="1" width="5.25" style="303" customWidth="1"/>
    <col min="2" max="2" width="13.375" style="303" customWidth="1"/>
    <col min="3" max="3" width="13.625" style="303" customWidth="1"/>
    <col min="4" max="11" width="18" style="303" customWidth="1"/>
    <col min="12" max="12" width="20.375" style="303" customWidth="1"/>
    <col min="13" max="13" width="7.125" style="303" customWidth="1"/>
    <col min="14" max="14" width="23.875" style="303" customWidth="1"/>
    <col min="15" max="15" width="10.625" style="303" customWidth="1"/>
    <col min="16" max="16" width="26.875" style="303" customWidth="1"/>
    <col min="17" max="17" width="25.5" style="303" customWidth="1"/>
    <col min="18" max="18" width="8.5" style="303" customWidth="1"/>
    <col min="19" max="19" width="22" style="303" customWidth="1"/>
    <col min="20" max="20" width="23" style="303" customWidth="1"/>
    <col min="21" max="21" width="9.125" style="303" bestFit="1" customWidth="1"/>
    <col min="22" max="16384" width="9" style="303"/>
  </cols>
  <sheetData>
    <row r="1" spans="2:20" s="85" customFormat="1" ht="20.100000000000001" customHeight="1">
      <c r="D1" s="302"/>
      <c r="E1" s="302"/>
    </row>
    <row r="2" spans="2:20" s="85" customFormat="1" ht="30.6" customHeight="1">
      <c r="B2" s="482" t="s">
        <v>525</v>
      </c>
      <c r="C2" s="483"/>
      <c r="D2" s="483"/>
      <c r="E2" s="483"/>
      <c r="F2" s="483"/>
      <c r="G2" s="483"/>
      <c r="H2" s="483"/>
      <c r="I2" s="483"/>
      <c r="J2" s="483"/>
      <c r="K2" s="357"/>
      <c r="L2" s="357"/>
      <c r="O2" s="129"/>
      <c r="P2" s="129"/>
    </row>
    <row r="3" spans="2:20" s="85" customFormat="1" ht="30.6" customHeight="1">
      <c r="P3" s="304" t="s">
        <v>206</v>
      </c>
      <c r="Q3" s="305" t="s">
        <v>103</v>
      </c>
    </row>
    <row r="4" spans="2:20" s="85" customFormat="1" ht="30.6" customHeight="1">
      <c r="N4" s="301"/>
      <c r="O4" s="129" t="s">
        <v>179</v>
      </c>
      <c r="P4" s="306" t="s">
        <v>201</v>
      </c>
      <c r="Q4" s="84" t="s">
        <v>207</v>
      </c>
    </row>
    <row r="5" spans="2:20" s="85" customFormat="1" ht="30.6" customHeight="1">
      <c r="B5" s="432" t="s">
        <v>524</v>
      </c>
      <c r="O5" s="301" t="s">
        <v>181</v>
      </c>
      <c r="P5" s="306" t="s">
        <v>209</v>
      </c>
    </row>
    <row r="6" spans="2:20" s="129" customFormat="1" ht="30.6" customHeight="1">
      <c r="B6" s="494" t="s">
        <v>87</v>
      </c>
      <c r="C6" s="495"/>
      <c r="D6" s="495"/>
      <c r="E6" s="495"/>
      <c r="F6" s="495"/>
      <c r="G6" s="495"/>
      <c r="H6" s="495"/>
      <c r="I6" s="495"/>
      <c r="J6" s="495"/>
      <c r="K6" s="495"/>
      <c r="L6" s="496"/>
      <c r="M6" s="486" t="s">
        <v>523</v>
      </c>
      <c r="N6" s="487"/>
      <c r="O6" s="486" t="s">
        <v>522</v>
      </c>
      <c r="P6" s="487"/>
      <c r="Q6" s="305" t="s">
        <v>105</v>
      </c>
    </row>
    <row r="7" spans="2:20" s="129" customFormat="1" ht="52.15" customHeight="1">
      <c r="B7" s="127" t="s">
        <v>107</v>
      </c>
      <c r="C7" s="127" t="s">
        <v>102</v>
      </c>
      <c r="D7" s="127" t="s">
        <v>1</v>
      </c>
      <c r="E7" s="127" t="s">
        <v>2</v>
      </c>
      <c r="F7" s="127" t="s">
        <v>3</v>
      </c>
      <c r="G7" s="127" t="s">
        <v>88</v>
      </c>
      <c r="H7" s="127" t="s">
        <v>89</v>
      </c>
      <c r="I7" s="127" t="s">
        <v>180</v>
      </c>
      <c r="J7" s="403" t="s">
        <v>567</v>
      </c>
      <c r="K7" s="403" t="s">
        <v>568</v>
      </c>
      <c r="L7" s="127" t="s">
        <v>569</v>
      </c>
      <c r="M7" s="488"/>
      <c r="N7" s="489"/>
      <c r="O7" s="488"/>
      <c r="P7" s="489"/>
      <c r="Q7" s="86" t="s">
        <v>208</v>
      </c>
    </row>
    <row r="8" spans="2:20" s="85" customFormat="1" ht="30.6" customHeight="1">
      <c r="B8" s="311" t="s">
        <v>108</v>
      </c>
      <c r="C8" s="311" t="s">
        <v>592</v>
      </c>
      <c r="D8" s="437" t="s">
        <v>593</v>
      </c>
      <c r="E8" s="437" t="s">
        <v>594</v>
      </c>
      <c r="F8" s="438" t="s">
        <v>204</v>
      </c>
      <c r="G8" s="439" t="s">
        <v>106</v>
      </c>
      <c r="H8" s="439" t="s">
        <v>106</v>
      </c>
      <c r="I8" s="440">
        <v>1000</v>
      </c>
      <c r="J8" s="441">
        <v>500000</v>
      </c>
      <c r="K8" s="441">
        <f>ROUND(J8*1%,0)</f>
        <v>5000</v>
      </c>
      <c r="L8" s="441">
        <f>J8+K8</f>
        <v>505000</v>
      </c>
      <c r="M8" s="492" t="s">
        <v>90</v>
      </c>
      <c r="N8" s="490" t="s">
        <v>210</v>
      </c>
      <c r="O8" s="484" t="s">
        <v>90</v>
      </c>
      <c r="P8" s="490" t="s">
        <v>211</v>
      </c>
      <c r="S8" s="129"/>
      <c r="T8" s="129"/>
    </row>
    <row r="9" spans="2:20" s="85" customFormat="1" ht="30.6" customHeight="1">
      <c r="B9" s="311" t="s">
        <v>108</v>
      </c>
      <c r="C9" s="311" t="s">
        <v>592</v>
      </c>
      <c r="D9" s="437" t="s">
        <v>593</v>
      </c>
      <c r="E9" s="437" t="s">
        <v>595</v>
      </c>
      <c r="F9" s="438" t="s">
        <v>205</v>
      </c>
      <c r="G9" s="439" t="s">
        <v>106</v>
      </c>
      <c r="H9" s="439" t="s">
        <v>106</v>
      </c>
      <c r="I9" s="440">
        <v>2000</v>
      </c>
      <c r="J9" s="441">
        <v>1000000</v>
      </c>
      <c r="K9" s="441">
        <f t="shared" ref="K9" si="0">ROUND(J9*1%,0)</f>
        <v>10000</v>
      </c>
      <c r="L9" s="441">
        <f t="shared" ref="L9" si="1">J9+K9</f>
        <v>1010000</v>
      </c>
      <c r="M9" s="493"/>
      <c r="N9" s="491"/>
      <c r="O9" s="485"/>
      <c r="P9" s="491"/>
      <c r="S9" s="129"/>
      <c r="T9" s="129"/>
    </row>
    <row r="10" spans="2:20" s="85" customFormat="1" ht="30.6" customHeight="1">
      <c r="B10" s="311"/>
      <c r="C10" s="311"/>
      <c r="D10" s="437"/>
      <c r="E10" s="437"/>
      <c r="F10" s="438"/>
      <c r="G10" s="439"/>
      <c r="H10" s="439"/>
      <c r="I10" s="440"/>
      <c r="J10" s="441"/>
      <c r="K10" s="441"/>
      <c r="L10" s="441"/>
      <c r="M10" s="492" t="s">
        <v>91</v>
      </c>
      <c r="N10" s="490" t="s">
        <v>202</v>
      </c>
      <c r="O10" s="484" t="s">
        <v>91</v>
      </c>
      <c r="P10" s="490" t="s">
        <v>203</v>
      </c>
      <c r="S10" s="129"/>
      <c r="T10" s="129"/>
    </row>
    <row r="11" spans="2:20" s="85" customFormat="1" ht="30.6" customHeight="1">
      <c r="B11" s="311"/>
      <c r="C11" s="311"/>
      <c r="D11" s="437"/>
      <c r="E11" s="437"/>
      <c r="F11" s="438"/>
      <c r="G11" s="439"/>
      <c r="H11" s="439"/>
      <c r="I11" s="440"/>
      <c r="J11" s="441"/>
      <c r="K11" s="441"/>
      <c r="L11" s="441"/>
      <c r="M11" s="493"/>
      <c r="N11" s="491"/>
      <c r="O11" s="485"/>
      <c r="P11" s="491"/>
      <c r="S11" s="129"/>
      <c r="T11" s="129"/>
    </row>
    <row r="12" spans="2:20" s="85" customFormat="1" ht="30.6" customHeight="1">
      <c r="B12" s="311"/>
      <c r="C12" s="311"/>
      <c r="D12" s="437"/>
      <c r="E12" s="437"/>
      <c r="F12" s="438"/>
      <c r="G12" s="439"/>
      <c r="H12" s="439"/>
      <c r="I12" s="440"/>
      <c r="J12" s="441"/>
      <c r="K12" s="441"/>
      <c r="L12" s="441"/>
      <c r="M12" s="307"/>
      <c r="N12" s="307"/>
      <c r="O12" s="308" t="s">
        <v>92</v>
      </c>
      <c r="P12" s="309">
        <v>70</v>
      </c>
      <c r="S12" s="129"/>
      <c r="T12" s="129"/>
    </row>
    <row r="13" spans="2:20" s="85" customFormat="1" ht="30.6" customHeight="1">
      <c r="B13" s="311"/>
      <c r="C13" s="311"/>
      <c r="D13" s="437"/>
      <c r="E13" s="437"/>
      <c r="F13" s="438"/>
      <c r="G13" s="439"/>
      <c r="H13" s="439"/>
      <c r="I13" s="440"/>
      <c r="J13" s="441"/>
      <c r="K13" s="441"/>
      <c r="L13" s="441"/>
      <c r="M13" s="307"/>
      <c r="N13" s="307"/>
      <c r="O13" s="310" t="s">
        <v>93</v>
      </c>
      <c r="P13" s="311" t="s">
        <v>120</v>
      </c>
      <c r="S13" s="129"/>
      <c r="T13" s="129"/>
    </row>
    <row r="14" spans="2:20" s="85" customFormat="1" ht="30.6" customHeight="1">
      <c r="B14" s="311"/>
      <c r="C14" s="311"/>
      <c r="D14" s="437"/>
      <c r="E14" s="437"/>
      <c r="F14" s="438"/>
      <c r="G14" s="439"/>
      <c r="H14" s="439"/>
      <c r="I14" s="440"/>
      <c r="J14" s="441"/>
      <c r="K14" s="441"/>
      <c r="L14" s="441"/>
      <c r="M14" s="307"/>
      <c r="N14" s="307"/>
      <c r="O14" s="310" t="s">
        <v>94</v>
      </c>
      <c r="P14" s="311" t="s">
        <v>121</v>
      </c>
      <c r="Q14" s="312"/>
      <c r="S14" s="129"/>
      <c r="T14" s="129"/>
    </row>
    <row r="15" spans="2:20" s="85" customFormat="1" ht="30.6" customHeight="1">
      <c r="B15" s="311"/>
      <c r="C15" s="311"/>
      <c r="D15" s="437"/>
      <c r="E15" s="437"/>
      <c r="F15" s="438"/>
      <c r="G15" s="439"/>
      <c r="H15" s="439"/>
      <c r="I15" s="440"/>
      <c r="J15" s="441"/>
      <c r="K15" s="441"/>
      <c r="L15" s="441"/>
      <c r="M15" s="307"/>
      <c r="N15" s="307"/>
      <c r="O15" s="313"/>
      <c r="P15" s="307"/>
      <c r="Q15" s="312"/>
      <c r="S15" s="129"/>
      <c r="T15" s="129"/>
    </row>
    <row r="16" spans="2:20" s="85" customFormat="1" ht="30.6" customHeight="1" thickBot="1">
      <c r="B16" s="311"/>
      <c r="C16" s="311"/>
      <c r="D16" s="437"/>
      <c r="E16" s="437"/>
      <c r="F16" s="438"/>
      <c r="G16" s="439"/>
      <c r="H16" s="439"/>
      <c r="I16" s="440"/>
      <c r="J16" s="441"/>
      <c r="K16" s="441"/>
      <c r="L16" s="441"/>
      <c r="M16" s="307"/>
      <c r="N16" s="307"/>
      <c r="O16" s="314"/>
      <c r="P16" s="307"/>
      <c r="Q16" s="312"/>
      <c r="S16" s="129"/>
      <c r="T16" s="129"/>
    </row>
    <row r="17" spans="2:21" s="85" customFormat="1" ht="30.6" customHeight="1" thickBot="1">
      <c r="B17" s="311"/>
      <c r="C17" s="311"/>
      <c r="D17" s="437"/>
      <c r="E17" s="437"/>
      <c r="F17" s="438"/>
      <c r="G17" s="439"/>
      <c r="H17" s="439"/>
      <c r="I17" s="440"/>
      <c r="J17" s="441"/>
      <c r="K17" s="441"/>
      <c r="L17" s="441"/>
      <c r="M17" s="480" t="s">
        <v>521</v>
      </c>
      <c r="N17" s="315">
        <v>45425</v>
      </c>
      <c r="O17" s="480" t="s">
        <v>526</v>
      </c>
      <c r="P17" s="315">
        <v>45608</v>
      </c>
      <c r="Q17" s="312"/>
      <c r="S17" s="129"/>
      <c r="T17" s="129"/>
    </row>
    <row r="18" spans="2:21" s="85" customFormat="1" ht="30.6" customHeight="1">
      <c r="B18" s="128"/>
      <c r="C18" s="128"/>
      <c r="D18" s="127" t="s">
        <v>95</v>
      </c>
      <c r="E18" s="128"/>
      <c r="F18" s="442"/>
      <c r="G18" s="127"/>
      <c r="H18" s="127" t="str">
        <f>COUNTA(H8:H17)&amp;"筆"</f>
        <v>2筆</v>
      </c>
      <c r="I18" s="443">
        <f>IF(SUM(I8:I17)=0,"",SUM(I8:I17))</f>
        <v>3000</v>
      </c>
      <c r="J18" s="443">
        <f>IF(SUM(J8:J17)=0,"",SUM(J8:J17))</f>
        <v>1500000</v>
      </c>
      <c r="K18" s="443">
        <f>IF(SUM(K8:K17)=0,"",SUM(K8:K17))</f>
        <v>15000</v>
      </c>
      <c r="L18" s="443">
        <f>IF(SUM(L8:L17)=0,"",SUM(L8:L17))</f>
        <v>1515000</v>
      </c>
      <c r="M18" s="481"/>
      <c r="N18" s="316"/>
      <c r="O18" s="481"/>
      <c r="P18" s="317"/>
      <c r="Q18" s="301"/>
      <c r="S18" s="129"/>
      <c r="T18" s="129"/>
    </row>
    <row r="19" spans="2:21" ht="10.5" customHeight="1">
      <c r="S19" s="129"/>
      <c r="T19" s="129"/>
      <c r="U19" s="85"/>
    </row>
    <row r="20" spans="2:21" ht="38.450000000000003" customHeight="1" thickBot="1">
      <c r="F20" s="479" t="s">
        <v>570</v>
      </c>
      <c r="G20" s="479"/>
      <c r="H20" s="479"/>
      <c r="I20" s="479"/>
      <c r="J20" s="479"/>
      <c r="K20" s="446">
        <f>ROUND(J18*1%,0)</f>
        <v>15000</v>
      </c>
      <c r="S20" s="129"/>
      <c r="T20" s="129"/>
    </row>
    <row r="21" spans="2:21" ht="123" customHeight="1" thickBot="1">
      <c r="F21" s="477" t="s">
        <v>573</v>
      </c>
      <c r="G21" s="477"/>
      <c r="H21" s="477"/>
      <c r="I21" s="477"/>
      <c r="J21" s="478"/>
      <c r="K21" s="447" t="b">
        <f>K20=K18</f>
        <v>1</v>
      </c>
      <c r="O21" s="318"/>
      <c r="S21" s="129"/>
      <c r="T21" s="129"/>
    </row>
    <row r="22" spans="2:21" ht="16.899999999999999" customHeight="1">
      <c r="C22" s="444"/>
      <c r="D22" s="399"/>
      <c r="E22" s="399"/>
      <c r="F22" s="399"/>
      <c r="G22" s="436" t="s">
        <v>572</v>
      </c>
      <c r="H22" s="399"/>
      <c r="I22" s="399"/>
    </row>
    <row r="23" spans="2:21" ht="19.5" customHeight="1">
      <c r="C23" s="445"/>
      <c r="D23" s="445"/>
      <c r="E23" s="445"/>
      <c r="F23" s="445"/>
      <c r="G23" s="445"/>
      <c r="H23" s="445"/>
      <c r="I23" s="445"/>
      <c r="J23" s="445"/>
      <c r="K23" s="445"/>
      <c r="L23" s="445"/>
    </row>
    <row r="24" spans="2:21" ht="26.25" thickBot="1">
      <c r="B24" s="433" t="s">
        <v>571</v>
      </c>
    </row>
    <row r="25" spans="2:21" ht="20.100000000000001" customHeight="1">
      <c r="B25" s="319" t="s">
        <v>107</v>
      </c>
      <c r="C25" s="320"/>
      <c r="D25" s="320"/>
      <c r="E25" s="320"/>
      <c r="F25" s="320"/>
      <c r="G25" s="321" t="s">
        <v>4</v>
      </c>
      <c r="H25" s="320"/>
      <c r="I25" s="320"/>
      <c r="J25" s="320"/>
      <c r="K25" s="320"/>
      <c r="L25" s="320"/>
      <c r="M25" s="320"/>
      <c r="N25" s="320"/>
      <c r="O25" s="320"/>
      <c r="P25" s="321" t="s">
        <v>118</v>
      </c>
      <c r="Q25" s="320" t="s">
        <v>529</v>
      </c>
      <c r="R25" s="434"/>
      <c r="S25" s="322"/>
    </row>
    <row r="26" spans="2:21" ht="20.100000000000001" customHeight="1">
      <c r="B26" s="322" t="s">
        <v>108</v>
      </c>
      <c r="G26" s="303" t="s">
        <v>106</v>
      </c>
      <c r="H26" s="87" t="s">
        <v>556</v>
      </c>
      <c r="J26" s="83"/>
      <c r="K26" s="83"/>
      <c r="L26" s="83"/>
      <c r="P26" s="303" t="s">
        <v>120</v>
      </c>
      <c r="Q26" s="323" t="str">
        <f>TEXT(N17,"ggge年")&amp;TEXT(N17,"ｍ月")&amp;TEXT(N17,"d日")</f>
        <v>令和6年5月13日</v>
      </c>
      <c r="R26" s="324"/>
      <c r="S26" s="322"/>
    </row>
    <row r="27" spans="2:21" ht="20.100000000000001" customHeight="1">
      <c r="B27" s="322" t="s">
        <v>109</v>
      </c>
      <c r="G27" s="303" t="s">
        <v>112</v>
      </c>
      <c r="H27" s="303">
        <f>COUNTA(H8:H17)</f>
        <v>2</v>
      </c>
      <c r="P27" s="303" t="s">
        <v>121</v>
      </c>
      <c r="Q27" s="303" t="s">
        <v>530</v>
      </c>
      <c r="R27" s="435"/>
      <c r="S27" s="322"/>
    </row>
    <row r="28" spans="2:21" ht="20.100000000000001" customHeight="1">
      <c r="B28" s="322" t="s">
        <v>110</v>
      </c>
      <c r="G28" s="303" t="s">
        <v>113</v>
      </c>
      <c r="P28" s="303" t="s">
        <v>119</v>
      </c>
      <c r="Q28" s="323" t="str">
        <f>TEXT(P17,"ggge年")&amp;TEXT(P17,"ｍ月")&amp;TEXT(P17,"d日")</f>
        <v>令和6年11月12日</v>
      </c>
      <c r="R28" s="435"/>
      <c r="S28" s="322"/>
    </row>
    <row r="29" spans="2:21" ht="20.100000000000001" customHeight="1">
      <c r="B29" s="322" t="s">
        <v>111</v>
      </c>
      <c r="G29" s="303" t="s">
        <v>114</v>
      </c>
      <c r="R29" s="435"/>
      <c r="S29" s="322"/>
    </row>
    <row r="30" spans="2:21" ht="20.100000000000001" customHeight="1">
      <c r="B30" s="322" t="s">
        <v>163</v>
      </c>
      <c r="G30" s="303" t="s">
        <v>115</v>
      </c>
      <c r="R30" s="435"/>
      <c r="S30" s="322"/>
    </row>
    <row r="31" spans="2:21" ht="20.100000000000001" customHeight="1">
      <c r="B31" s="322"/>
      <c r="G31" s="303" t="s">
        <v>116</v>
      </c>
      <c r="R31" s="435"/>
      <c r="S31" s="322"/>
    </row>
    <row r="32" spans="2:21" ht="20.100000000000001" customHeight="1">
      <c r="B32" s="322"/>
      <c r="G32" s="303" t="s">
        <v>117</v>
      </c>
      <c r="R32" s="324"/>
      <c r="S32" s="322"/>
    </row>
    <row r="33" spans="2:19" ht="19.5" thickBot="1">
      <c r="B33" s="325"/>
      <c r="C33" s="326"/>
      <c r="D33" s="326"/>
      <c r="E33" s="326"/>
      <c r="F33" s="326"/>
      <c r="G33" s="326"/>
      <c r="H33" s="326"/>
      <c r="I33" s="326"/>
      <c r="J33" s="326"/>
      <c r="K33" s="326"/>
      <c r="L33" s="326"/>
      <c r="M33" s="326"/>
      <c r="N33" s="326"/>
      <c r="O33" s="326"/>
      <c r="P33" s="326"/>
      <c r="Q33" s="326"/>
      <c r="R33" s="327"/>
      <c r="S33" s="322"/>
    </row>
  </sheetData>
  <mergeCells count="16">
    <mergeCell ref="F21:J21"/>
    <mergeCell ref="F20:J20"/>
    <mergeCell ref="O17:O18"/>
    <mergeCell ref="B2:J2"/>
    <mergeCell ref="O8:O9"/>
    <mergeCell ref="O10:O11"/>
    <mergeCell ref="M17:M18"/>
    <mergeCell ref="M6:N7"/>
    <mergeCell ref="O6:P7"/>
    <mergeCell ref="N8:N9"/>
    <mergeCell ref="P8:P9"/>
    <mergeCell ref="N10:N11"/>
    <mergeCell ref="P10:P11"/>
    <mergeCell ref="M8:M9"/>
    <mergeCell ref="M10:M11"/>
    <mergeCell ref="B6:L6"/>
  </mergeCells>
  <phoneticPr fontId="3"/>
  <conditionalFormatting sqref="K21">
    <cfRule type="cellIs" dxfId="2" priority="1" operator="equal">
      <formula>FALSE</formula>
    </cfRule>
  </conditionalFormatting>
  <dataValidations count="6">
    <dataValidation imeMode="halfAlpha" allowBlank="1" showInputMessage="1" showErrorMessage="1" sqref="F18 I8:L17" xr:uid="{00000000-0002-0000-0000-000000000000}"/>
    <dataValidation type="list" allowBlank="1" showInputMessage="1" showErrorMessage="1" sqref="P13:P14" xr:uid="{00000000-0002-0000-0000-000003000000}">
      <formula1>$P$26:$P$28</formula1>
    </dataValidation>
    <dataValidation type="list" allowBlank="1" showInputMessage="1" showErrorMessage="1" sqref="J23:L23" xr:uid="{00000000-0002-0000-0000-000004000000}">
      <formula1>$C$23:$I$23</formula1>
    </dataValidation>
    <dataValidation type="list" allowBlank="1" showInputMessage="1" showErrorMessage="1" sqref="Q18" xr:uid="{BB6FE85D-10D2-4142-A90B-1001A9E1ECE4}">
      <formula1>$R$26:$R$31</formula1>
    </dataValidation>
    <dataValidation type="list" allowBlank="1" showInputMessage="1" showErrorMessage="1" sqref="B8:B17" xr:uid="{00000000-0002-0000-0000-000001000000}">
      <formula1>$B$26:$B$30</formula1>
    </dataValidation>
    <dataValidation type="list" allowBlank="1" showInputMessage="1" showErrorMessage="1" sqref="G8:H17" xr:uid="{00000000-0002-0000-0000-000002000000}">
      <formula1>$G$26:$G$32</formula1>
    </dataValidation>
  </dataValidations>
  <pageMargins left="0.59055118110236227" right="0.39370078740157483" top="0.59055118110236227" bottom="0.39370078740157483" header="0.51181102362204722" footer="0.51181102362204722"/>
  <pageSetup paperSize="9" scale="44"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S93"/>
  <sheetViews>
    <sheetView view="pageBreakPreview" zoomScale="70" zoomScaleNormal="70" zoomScaleSheetLayoutView="70" workbookViewId="0">
      <selection activeCell="B6" sqref="B6:M6"/>
    </sheetView>
  </sheetViews>
  <sheetFormatPr defaultColWidth="9" defaultRowHeight="30" customHeight="1"/>
  <cols>
    <col min="1" max="3" width="9" style="1"/>
    <col min="4" max="4" width="10.5" style="1" customWidth="1"/>
    <col min="5" max="13" width="10" style="1" customWidth="1"/>
    <col min="14" max="14" width="3.25" style="1" customWidth="1"/>
    <col min="15" max="15" width="9" style="1"/>
    <col min="16" max="16" width="14.125" style="1" bestFit="1" customWidth="1"/>
    <col min="17" max="17" width="9" style="1"/>
    <col min="18" max="18" width="9.875" style="1" bestFit="1" customWidth="1"/>
    <col min="19" max="16384" width="9" style="1"/>
  </cols>
  <sheetData>
    <row r="1" spans="1:13" ht="24" customHeight="1">
      <c r="A1" s="1" t="s">
        <v>175</v>
      </c>
      <c r="B1" s="29"/>
      <c r="C1" s="29"/>
      <c r="D1" s="29"/>
      <c r="E1" s="29"/>
      <c r="F1" s="29"/>
      <c r="G1" s="29"/>
      <c r="H1" s="29"/>
      <c r="I1" s="739" t="s">
        <v>546</v>
      </c>
      <c r="J1" s="740"/>
      <c r="K1" s="740"/>
      <c r="L1" s="740"/>
      <c r="M1" s="740"/>
    </row>
    <row r="2" spans="1:13" ht="20.25" customHeight="1">
      <c r="A2" s="77" t="s">
        <v>96</v>
      </c>
      <c r="B2" s="29"/>
      <c r="C2" s="29"/>
      <c r="D2" s="29"/>
      <c r="E2" s="29"/>
      <c r="F2" s="29"/>
      <c r="G2" s="29"/>
      <c r="H2" s="29"/>
      <c r="I2" s="31"/>
      <c r="J2" s="4"/>
      <c r="K2" s="4"/>
      <c r="L2" s="4"/>
      <c r="M2" s="4"/>
    </row>
    <row r="3" spans="1:13" ht="45.75" customHeight="1">
      <c r="A3" s="741" t="s">
        <v>69</v>
      </c>
      <c r="B3" s="741"/>
      <c r="C3" s="741"/>
      <c r="D3" s="741"/>
      <c r="E3" s="741"/>
      <c r="F3" s="741"/>
      <c r="G3" s="741"/>
      <c r="H3" s="741"/>
      <c r="I3" s="741"/>
      <c r="J3" s="741"/>
      <c r="K3" s="741"/>
      <c r="L3" s="741"/>
      <c r="M3" s="741"/>
    </row>
    <row r="4" spans="1:13" ht="17.25" customHeight="1">
      <c r="A4" s="32"/>
      <c r="B4" s="32"/>
      <c r="C4" s="32"/>
      <c r="D4" s="32"/>
      <c r="E4" s="32"/>
      <c r="F4" s="32"/>
      <c r="G4" s="32"/>
      <c r="H4" s="32"/>
      <c r="I4" s="32"/>
      <c r="J4" s="32"/>
      <c r="K4" s="32"/>
      <c r="L4" s="32"/>
      <c r="M4" s="32"/>
    </row>
    <row r="5" spans="1:13" ht="24" customHeight="1">
      <c r="A5" s="3" t="s">
        <v>78</v>
      </c>
      <c r="B5" s="3"/>
      <c r="C5" s="3"/>
      <c r="D5" s="3"/>
      <c r="E5" s="3"/>
      <c r="F5" s="3"/>
      <c r="G5" s="78"/>
      <c r="H5" s="78"/>
      <c r="I5" s="78"/>
      <c r="J5" s="3"/>
      <c r="K5" s="3"/>
      <c r="L5" s="3"/>
    </row>
    <row r="6" spans="1:13" ht="24" customHeight="1" thickBot="1">
      <c r="A6" s="3"/>
      <c r="B6" s="3" t="s">
        <v>182</v>
      </c>
      <c r="C6" s="3"/>
      <c r="D6" s="89" t="str">
        <f>入力シート!P10</f>
        <v>田中××</v>
      </c>
      <c r="E6" s="89"/>
      <c r="F6" s="90"/>
      <c r="G6" s="90"/>
      <c r="H6" s="90"/>
      <c r="I6" s="742"/>
      <c r="J6" s="739"/>
      <c r="K6" s="739"/>
      <c r="L6" s="739"/>
      <c r="M6" s="739"/>
    </row>
    <row r="7" spans="1:13" ht="24" customHeight="1" thickTop="1">
      <c r="A7" s="3"/>
      <c r="B7" s="124"/>
      <c r="C7" s="3"/>
      <c r="D7" s="3"/>
      <c r="E7" s="3"/>
      <c r="F7" s="3"/>
      <c r="G7" s="78"/>
      <c r="H7" s="78"/>
      <c r="I7" s="78"/>
      <c r="J7" s="3"/>
      <c r="K7" s="3"/>
      <c r="L7" s="3"/>
    </row>
    <row r="8" spans="1:13" ht="24" customHeight="1" thickBot="1">
      <c r="A8" s="3"/>
      <c r="B8" s="3"/>
      <c r="C8" s="3"/>
      <c r="D8" s="3"/>
      <c r="E8" s="3"/>
      <c r="F8" s="3"/>
      <c r="G8" s="78"/>
      <c r="H8" s="78"/>
      <c r="I8" s="78"/>
      <c r="J8" s="3"/>
      <c r="K8" s="3"/>
      <c r="L8" s="3"/>
    </row>
    <row r="9" spans="1:13" ht="30" customHeight="1" thickBot="1">
      <c r="A9" s="33" t="s">
        <v>547</v>
      </c>
      <c r="B9" s="34"/>
      <c r="C9" s="34"/>
      <c r="D9" s="34"/>
      <c r="E9" s="34"/>
      <c r="F9" s="34"/>
      <c r="G9" s="348"/>
      <c r="H9" s="348"/>
      <c r="I9" s="348"/>
      <c r="J9" s="34"/>
      <c r="K9" s="34"/>
      <c r="L9" s="34"/>
      <c r="M9" s="35"/>
    </row>
    <row r="10" spans="1:13" ht="18" customHeight="1">
      <c r="A10" s="3"/>
      <c r="B10" s="3"/>
      <c r="C10" s="3"/>
      <c r="D10" s="3"/>
      <c r="E10" s="3"/>
      <c r="F10" s="3"/>
      <c r="G10" s="3"/>
      <c r="H10" s="3"/>
      <c r="I10" s="3"/>
      <c r="J10" s="3"/>
      <c r="K10" s="3"/>
      <c r="L10" s="3"/>
    </row>
    <row r="11" spans="1:13" ht="24" customHeight="1" thickBot="1">
      <c r="A11" s="3" t="s">
        <v>550</v>
      </c>
      <c r="B11" s="3"/>
      <c r="C11" s="3"/>
      <c r="D11" s="88"/>
      <c r="E11" s="88"/>
      <c r="F11" s="88"/>
      <c r="G11" s="88"/>
      <c r="H11" s="88"/>
      <c r="I11" s="88"/>
      <c r="J11" s="3"/>
      <c r="K11" s="3"/>
      <c r="L11" s="3"/>
    </row>
    <row r="12" spans="1:13" ht="30" customHeight="1">
      <c r="A12" s="36" t="s">
        <v>79</v>
      </c>
      <c r="B12" s="37"/>
      <c r="C12" s="37"/>
      <c r="D12" s="743" t="s">
        <v>197</v>
      </c>
      <c r="E12" s="744"/>
      <c r="F12" s="744"/>
      <c r="G12" s="92"/>
      <c r="H12" s="92"/>
      <c r="I12" s="92"/>
      <c r="J12" s="37"/>
      <c r="K12" s="37"/>
      <c r="L12" s="37"/>
      <c r="M12" s="38"/>
    </row>
    <row r="13" spans="1:13" ht="30" customHeight="1">
      <c r="A13" s="39" t="s">
        <v>80</v>
      </c>
      <c r="B13" s="40"/>
      <c r="C13" s="40"/>
      <c r="D13" s="45" t="s">
        <v>193</v>
      </c>
      <c r="E13" s="40"/>
      <c r="F13" s="40"/>
      <c r="G13" s="40"/>
      <c r="H13" s="40"/>
      <c r="I13" s="40"/>
      <c r="J13" s="40"/>
      <c r="K13" s="40"/>
      <c r="L13" s="40"/>
      <c r="M13" s="41"/>
    </row>
    <row r="14" spans="1:13" ht="30" customHeight="1" thickBot="1">
      <c r="A14" s="42" t="s">
        <v>551</v>
      </c>
      <c r="B14" s="43"/>
      <c r="C14" s="43"/>
      <c r="D14" s="43"/>
      <c r="E14" s="43"/>
      <c r="F14" s="43"/>
      <c r="G14" s="43"/>
      <c r="H14" s="43"/>
      <c r="I14" s="43"/>
      <c r="J14" s="43"/>
      <c r="K14" s="43"/>
      <c r="L14" s="43"/>
      <c r="M14" s="44"/>
    </row>
    <row r="15" spans="1:13" ht="17.25" customHeight="1">
      <c r="A15" s="2"/>
      <c r="B15" s="2"/>
      <c r="C15" s="2"/>
      <c r="D15" s="2"/>
      <c r="E15" s="2"/>
      <c r="F15" s="2"/>
      <c r="G15" s="2"/>
    </row>
    <row r="16" spans="1:13" ht="24" customHeight="1" thickBot="1">
      <c r="A16" s="1" t="s">
        <v>81</v>
      </c>
    </row>
    <row r="17" spans="1:13" ht="30" customHeight="1">
      <c r="A17" s="745"/>
      <c r="B17" s="746"/>
      <c r="C17" s="746"/>
      <c r="D17" s="746"/>
      <c r="E17" s="746"/>
      <c r="F17" s="746"/>
      <c r="G17" s="746"/>
      <c r="H17" s="746"/>
      <c r="I17" s="746"/>
      <c r="J17" s="746"/>
      <c r="K17" s="746"/>
      <c r="L17" s="746"/>
      <c r="M17" s="747"/>
    </row>
    <row r="18" spans="1:13" ht="30" customHeight="1">
      <c r="A18" s="748"/>
      <c r="B18" s="749"/>
      <c r="C18" s="749"/>
      <c r="D18" s="749"/>
      <c r="E18" s="749"/>
      <c r="F18" s="749"/>
      <c r="G18" s="749"/>
      <c r="H18" s="749"/>
      <c r="I18" s="749"/>
      <c r="J18" s="749"/>
      <c r="K18" s="749"/>
      <c r="L18" s="749"/>
      <c r="M18" s="750"/>
    </row>
    <row r="19" spans="1:13" ht="30" customHeight="1" thickBot="1">
      <c r="A19" s="751"/>
      <c r="B19" s="752"/>
      <c r="C19" s="752"/>
      <c r="D19" s="752"/>
      <c r="E19" s="752"/>
      <c r="F19" s="752"/>
      <c r="G19" s="752"/>
      <c r="H19" s="752"/>
      <c r="I19" s="752"/>
      <c r="J19" s="752"/>
      <c r="K19" s="752"/>
      <c r="L19" s="752"/>
      <c r="M19" s="753"/>
    </row>
    <row r="20" spans="1:13" ht="17.25" customHeight="1"/>
    <row r="21" spans="1:13" ht="24" customHeight="1" thickBot="1">
      <c r="A21" s="1" t="s">
        <v>97</v>
      </c>
      <c r="G21" s="346"/>
      <c r="H21" s="347"/>
      <c r="I21" s="346"/>
      <c r="J21" s="346"/>
      <c r="K21" s="346"/>
      <c r="L21" s="346"/>
      <c r="M21" s="346"/>
    </row>
    <row r="22" spans="1:13" ht="30" customHeight="1">
      <c r="A22" s="694" t="s">
        <v>53</v>
      </c>
      <c r="B22" s="657"/>
      <c r="C22" s="657"/>
      <c r="D22" s="657"/>
      <c r="E22" s="657"/>
      <c r="F22" s="657"/>
      <c r="G22" s="695"/>
      <c r="H22" s="62" t="s">
        <v>51</v>
      </c>
      <c r="I22" s="63"/>
      <c r="J22" s="694" t="s">
        <v>123</v>
      </c>
      <c r="K22" s="657"/>
      <c r="L22" s="657"/>
      <c r="M22" s="695"/>
    </row>
    <row r="23" spans="1:13" ht="30" customHeight="1">
      <c r="A23" s="754" t="s">
        <v>47</v>
      </c>
      <c r="B23" s="755"/>
      <c r="C23" s="756"/>
      <c r="D23" s="622" t="s">
        <v>48</v>
      </c>
      <c r="E23" s="757" t="s">
        <v>98</v>
      </c>
      <c r="F23" s="757" t="s">
        <v>49</v>
      </c>
      <c r="G23" s="759" t="s">
        <v>50</v>
      </c>
      <c r="H23" s="761" t="s">
        <v>50</v>
      </c>
      <c r="I23" s="759" t="s">
        <v>52</v>
      </c>
      <c r="J23" s="763" t="s">
        <v>124</v>
      </c>
      <c r="K23" s="764"/>
      <c r="L23" s="764"/>
      <c r="M23" s="765"/>
    </row>
    <row r="24" spans="1:13" ht="30" customHeight="1" thickBot="1">
      <c r="A24" s="693"/>
      <c r="B24" s="597"/>
      <c r="C24" s="593"/>
      <c r="D24" s="628"/>
      <c r="E24" s="758"/>
      <c r="F24" s="758"/>
      <c r="G24" s="760"/>
      <c r="H24" s="762"/>
      <c r="I24" s="760"/>
      <c r="J24" s="766"/>
      <c r="K24" s="767"/>
      <c r="L24" s="767"/>
      <c r="M24" s="768"/>
    </row>
    <row r="25" spans="1:13" ht="30" customHeight="1">
      <c r="A25" s="694" t="str">
        <f>D6</f>
        <v>田中××</v>
      </c>
      <c r="B25" s="657"/>
      <c r="C25" s="658"/>
      <c r="D25" s="19">
        <f>入力シート!P12</f>
        <v>70</v>
      </c>
      <c r="E25" s="10" t="s">
        <v>198</v>
      </c>
      <c r="F25" s="19"/>
      <c r="G25" s="65"/>
      <c r="H25" s="62"/>
      <c r="I25" s="63"/>
      <c r="J25" s="694"/>
      <c r="K25" s="657"/>
      <c r="L25" s="657"/>
      <c r="M25" s="695"/>
    </row>
    <row r="26" spans="1:13" ht="30" customHeight="1">
      <c r="A26" s="732"/>
      <c r="B26" s="646"/>
      <c r="C26" s="647"/>
      <c r="D26" s="8"/>
      <c r="E26" s="6"/>
      <c r="F26" s="8"/>
      <c r="G26" s="58"/>
      <c r="H26" s="60"/>
      <c r="I26" s="58"/>
      <c r="J26" s="732"/>
      <c r="K26" s="646"/>
      <c r="L26" s="646"/>
      <c r="M26" s="734"/>
    </row>
    <row r="27" spans="1:13" ht="30" customHeight="1">
      <c r="A27" s="732"/>
      <c r="B27" s="646"/>
      <c r="C27" s="647"/>
      <c r="D27" s="8"/>
      <c r="E27" s="6"/>
      <c r="F27" s="8"/>
      <c r="G27" s="58"/>
      <c r="H27" s="60"/>
      <c r="I27" s="155"/>
      <c r="J27" s="736"/>
      <c r="K27" s="737"/>
      <c r="L27" s="737"/>
      <c r="M27" s="738"/>
    </row>
    <row r="28" spans="1:13" ht="30" customHeight="1">
      <c r="A28" s="732"/>
      <c r="B28" s="646"/>
      <c r="C28" s="647"/>
      <c r="D28" s="8"/>
      <c r="E28" s="8"/>
      <c r="F28" s="8"/>
      <c r="G28" s="58"/>
      <c r="H28" s="60"/>
      <c r="I28" s="58"/>
      <c r="J28" s="732"/>
      <c r="K28" s="646"/>
      <c r="L28" s="646"/>
      <c r="M28" s="734"/>
    </row>
    <row r="29" spans="1:13" ht="30" customHeight="1">
      <c r="A29" s="732"/>
      <c r="B29" s="646"/>
      <c r="C29" s="647"/>
      <c r="D29" s="8"/>
      <c r="E29" s="8"/>
      <c r="F29" s="8"/>
      <c r="G29" s="58"/>
      <c r="H29" s="60"/>
      <c r="I29" s="58"/>
      <c r="J29" s="732"/>
      <c r="K29" s="646"/>
      <c r="L29" s="646"/>
      <c r="M29" s="734"/>
    </row>
    <row r="30" spans="1:13" ht="30" customHeight="1">
      <c r="A30" s="732"/>
      <c r="B30" s="646"/>
      <c r="C30" s="647"/>
      <c r="D30" s="8"/>
      <c r="E30" s="8"/>
      <c r="F30" s="8"/>
      <c r="G30" s="58"/>
      <c r="H30" s="60"/>
      <c r="I30" s="58"/>
      <c r="J30" s="732"/>
      <c r="K30" s="646"/>
      <c r="L30" s="646"/>
      <c r="M30" s="734"/>
    </row>
    <row r="31" spans="1:13" ht="30" customHeight="1">
      <c r="A31" s="732" t="s">
        <v>55</v>
      </c>
      <c r="B31" s="646"/>
      <c r="C31" s="733"/>
      <c r="D31" s="8"/>
      <c r="E31" s="8"/>
      <c r="F31" s="8"/>
      <c r="G31" s="58">
        <f>SUM(G25:G30)</f>
        <v>0</v>
      </c>
      <c r="H31" s="60">
        <f>SUM(H25:H30)</f>
        <v>0</v>
      </c>
      <c r="I31" s="58"/>
      <c r="J31" s="732"/>
      <c r="K31" s="646"/>
      <c r="L31" s="646"/>
      <c r="M31" s="734"/>
    </row>
    <row r="32" spans="1:13" ht="30" customHeight="1">
      <c r="A32" s="649" t="s">
        <v>58</v>
      </c>
      <c r="B32" s="6" t="s">
        <v>56</v>
      </c>
      <c r="C32" s="642" t="s">
        <v>74</v>
      </c>
      <c r="D32" s="640"/>
      <c r="E32" s="640"/>
      <c r="F32" s="735"/>
      <c r="G32" s="58"/>
      <c r="H32" s="60"/>
      <c r="I32" s="58"/>
      <c r="J32" s="732"/>
      <c r="K32" s="646"/>
      <c r="L32" s="646"/>
      <c r="M32" s="734"/>
    </row>
    <row r="33" spans="1:15" ht="30" customHeight="1">
      <c r="A33" s="649"/>
      <c r="B33" s="6" t="s">
        <v>57</v>
      </c>
      <c r="C33" s="642" t="s">
        <v>192</v>
      </c>
      <c r="D33" s="640"/>
      <c r="E33" s="640"/>
      <c r="F33" s="735"/>
      <c r="G33" s="58"/>
      <c r="H33" s="60"/>
      <c r="I33" s="58"/>
      <c r="J33" s="732"/>
      <c r="K33" s="646"/>
      <c r="L33" s="646"/>
      <c r="M33" s="734"/>
    </row>
    <row r="34" spans="1:15" ht="30" customHeight="1" thickBot="1">
      <c r="A34" s="651" t="s">
        <v>10</v>
      </c>
      <c r="B34" s="628"/>
      <c r="C34" s="728"/>
      <c r="D34" s="729"/>
      <c r="E34" s="729"/>
      <c r="F34" s="730"/>
      <c r="G34" s="46" t="str">
        <f>IF(+G33+G32+G31=0,"",+G33+G32+G31)</f>
        <v/>
      </c>
      <c r="H34" s="66" t="str">
        <f>IF(+H33+H32+H31=0,"",+H33+H32+H31)</f>
        <v/>
      </c>
      <c r="I34" s="64"/>
      <c r="J34" s="611" t="str">
        <f>IF(+J33+J32+J31=0,"",+J33+J32+J31)</f>
        <v/>
      </c>
      <c r="K34" s="615"/>
      <c r="L34" s="615"/>
      <c r="M34" s="731"/>
    </row>
    <row r="35" spans="1:15" ht="18" customHeight="1">
      <c r="A35" s="2"/>
      <c r="B35" s="2"/>
      <c r="F35" s="77"/>
    </row>
    <row r="36" spans="1:15" ht="24" customHeight="1" thickBot="1">
      <c r="A36" s="3" t="s">
        <v>125</v>
      </c>
      <c r="B36" s="2"/>
    </row>
    <row r="37" spans="1:15" ht="20.25" customHeight="1">
      <c r="A37" s="694" t="s">
        <v>126</v>
      </c>
      <c r="B37" s="657"/>
      <c r="C37" s="658"/>
      <c r="D37" s="12" t="s">
        <v>111</v>
      </c>
      <c r="E37" s="12" t="s">
        <v>108</v>
      </c>
      <c r="F37" s="12" t="s">
        <v>109</v>
      </c>
      <c r="G37" s="349" t="s">
        <v>127</v>
      </c>
      <c r="H37" s="12" t="s">
        <v>128</v>
      </c>
      <c r="I37" s="12" t="s">
        <v>55</v>
      </c>
      <c r="J37" s="656" t="s">
        <v>129</v>
      </c>
      <c r="K37" s="609"/>
      <c r="L37" s="609"/>
      <c r="M37" s="610"/>
    </row>
    <row r="38" spans="1:15" ht="24.75" customHeight="1">
      <c r="A38" s="631" t="s">
        <v>130</v>
      </c>
      <c r="B38" s="632"/>
      <c r="C38" s="633"/>
      <c r="D38" s="8"/>
      <c r="E38" s="99"/>
      <c r="F38" s="8"/>
      <c r="G38" s="8"/>
      <c r="H38" s="8"/>
      <c r="I38" s="350">
        <f>SUM(D38:H38)</f>
        <v>0</v>
      </c>
      <c r="J38" s="645"/>
      <c r="K38" s="626"/>
      <c r="L38" s="626"/>
      <c r="M38" s="627"/>
    </row>
    <row r="39" spans="1:15" ht="24.75" customHeight="1">
      <c r="A39" s="631" t="s">
        <v>131</v>
      </c>
      <c r="B39" s="632"/>
      <c r="C39" s="633"/>
      <c r="D39" s="8"/>
      <c r="E39" s="99"/>
      <c r="F39" s="8"/>
      <c r="G39" s="8"/>
      <c r="H39" s="8"/>
      <c r="I39" s="351">
        <f>SUM(D39:H39)</f>
        <v>0</v>
      </c>
      <c r="J39" s="645"/>
      <c r="K39" s="626"/>
      <c r="L39" s="626"/>
      <c r="M39" s="627"/>
    </row>
    <row r="40" spans="1:15" ht="30" customHeight="1">
      <c r="A40" s="720" t="s">
        <v>132</v>
      </c>
      <c r="B40" s="721"/>
      <c r="C40" s="722"/>
      <c r="D40" s="8"/>
      <c r="E40" s="99"/>
      <c r="F40" s="8"/>
      <c r="G40" s="8"/>
      <c r="H40" s="8"/>
      <c r="I40" s="351">
        <f>SUM(D40:H40)</f>
        <v>0</v>
      </c>
      <c r="J40" s="645"/>
      <c r="K40" s="626"/>
      <c r="L40" s="626"/>
      <c r="M40" s="627"/>
      <c r="O40" s="122"/>
    </row>
    <row r="41" spans="1:15" ht="24.75" customHeight="1">
      <c r="A41" s="723" t="s">
        <v>133</v>
      </c>
      <c r="B41" s="724"/>
      <c r="C41" s="725"/>
      <c r="D41" s="67"/>
      <c r="E41" s="79"/>
      <c r="F41" s="67"/>
      <c r="G41" s="67"/>
      <c r="H41" s="67"/>
      <c r="I41" s="352">
        <f>SUM(D41:H41)</f>
        <v>0</v>
      </c>
      <c r="J41" s="645"/>
      <c r="K41" s="626"/>
      <c r="L41" s="626"/>
      <c r="M41" s="627"/>
    </row>
    <row r="42" spans="1:15" ht="24.75" customHeight="1" thickBot="1">
      <c r="A42" s="611" t="s">
        <v>134</v>
      </c>
      <c r="B42" s="615"/>
      <c r="C42" s="616"/>
      <c r="D42" s="100">
        <f>SUM(D38:D41)</f>
        <v>0</v>
      </c>
      <c r="E42" s="100">
        <f>SUM(E38:E41)</f>
        <v>0</v>
      </c>
      <c r="F42" s="100">
        <f>SUM(F38:F41)</f>
        <v>0</v>
      </c>
      <c r="G42" s="100">
        <f>SUM(G38:G41)</f>
        <v>0</v>
      </c>
      <c r="H42" s="100">
        <f>SUM(H38:H41)</f>
        <v>0</v>
      </c>
      <c r="I42" s="100">
        <f>SUM(D42:H42)</f>
        <v>0</v>
      </c>
      <c r="J42" s="596"/>
      <c r="K42" s="726"/>
      <c r="L42" s="726"/>
      <c r="M42" s="727"/>
    </row>
    <row r="43" spans="1:15" ht="18" customHeight="1">
      <c r="A43" s="2"/>
      <c r="B43" s="2"/>
    </row>
    <row r="44" spans="1:15" ht="24" customHeight="1" thickBot="1">
      <c r="A44" s="123" t="s">
        <v>552</v>
      </c>
      <c r="B44" s="123"/>
      <c r="C44" s="123"/>
      <c r="D44" s="123"/>
      <c r="E44" s="123"/>
      <c r="F44" s="123"/>
    </row>
    <row r="45" spans="1:15" ht="30" customHeight="1" thickBot="1">
      <c r="A45" s="711" t="s">
        <v>67</v>
      </c>
      <c r="B45" s="712"/>
      <c r="C45" s="713"/>
      <c r="D45" s="57" t="s">
        <v>68</v>
      </c>
      <c r="E45" s="711" t="s">
        <v>67</v>
      </c>
      <c r="F45" s="714"/>
      <c r="G45" s="714"/>
      <c r="H45" s="715"/>
      <c r="I45" s="28" t="s">
        <v>135</v>
      </c>
      <c r="J45" s="714" t="s">
        <v>136</v>
      </c>
      <c r="K45" s="712"/>
      <c r="L45" s="713"/>
      <c r="M45" s="28" t="s">
        <v>68</v>
      </c>
    </row>
    <row r="46" spans="1:15" ht="30" customHeight="1">
      <c r="A46" s="694"/>
      <c r="B46" s="716"/>
      <c r="C46" s="717"/>
      <c r="D46" s="65"/>
      <c r="E46" s="694"/>
      <c r="F46" s="657"/>
      <c r="G46" s="657"/>
      <c r="H46" s="658"/>
      <c r="I46" s="23"/>
      <c r="J46" s="657"/>
      <c r="K46" s="718"/>
      <c r="L46" s="719"/>
      <c r="M46" s="23"/>
    </row>
    <row r="47" spans="1:15" ht="30" customHeight="1" thickBot="1">
      <c r="A47" s="611"/>
      <c r="B47" s="686"/>
      <c r="C47" s="687"/>
      <c r="D47" s="46"/>
      <c r="E47" s="611"/>
      <c r="F47" s="688"/>
      <c r="G47" s="688"/>
      <c r="H47" s="689"/>
      <c r="I47" s="24"/>
      <c r="J47" s="615"/>
      <c r="K47" s="688"/>
      <c r="L47" s="689"/>
      <c r="M47" s="24"/>
    </row>
    <row r="48" spans="1:15" ht="24" customHeight="1" thickBot="1">
      <c r="A48" s="1" t="s">
        <v>137</v>
      </c>
    </row>
    <row r="49" spans="1:15" ht="24" customHeight="1">
      <c r="A49" s="68"/>
      <c r="B49" s="690" t="s">
        <v>54</v>
      </c>
      <c r="C49" s="600"/>
      <c r="D49" s="657" t="s">
        <v>196</v>
      </c>
      <c r="E49" s="657"/>
      <c r="F49" s="657"/>
      <c r="G49" s="657"/>
      <c r="H49" s="657"/>
      <c r="I49" s="694" t="s">
        <v>138</v>
      </c>
      <c r="J49" s="657"/>
      <c r="K49" s="657"/>
      <c r="L49" s="657"/>
      <c r="M49" s="695"/>
    </row>
    <row r="50" spans="1:15" ht="26.25" customHeight="1">
      <c r="A50" s="696"/>
      <c r="B50" s="691"/>
      <c r="C50" s="692"/>
      <c r="D50" s="698" t="s">
        <v>139</v>
      </c>
      <c r="E50" s="700" t="s">
        <v>140</v>
      </c>
      <c r="F50" s="700" t="s">
        <v>75</v>
      </c>
      <c r="G50" s="700" t="s">
        <v>141</v>
      </c>
      <c r="H50" s="703" t="s">
        <v>142</v>
      </c>
      <c r="I50" s="704" t="s">
        <v>139</v>
      </c>
      <c r="J50" s="700" t="s">
        <v>143</v>
      </c>
      <c r="K50" s="700" t="s">
        <v>75</v>
      </c>
      <c r="L50" s="700" t="s">
        <v>141</v>
      </c>
      <c r="M50" s="702" t="s">
        <v>142</v>
      </c>
    </row>
    <row r="51" spans="1:15" ht="26.25" customHeight="1">
      <c r="A51" s="696"/>
      <c r="B51" s="691"/>
      <c r="C51" s="692"/>
      <c r="D51" s="699"/>
      <c r="E51" s="701"/>
      <c r="F51" s="701"/>
      <c r="G51" s="701"/>
      <c r="H51" s="703"/>
      <c r="I51" s="705"/>
      <c r="J51" s="700"/>
      <c r="K51" s="701"/>
      <c r="L51" s="701"/>
      <c r="M51" s="702"/>
    </row>
    <row r="52" spans="1:15" ht="20.25" customHeight="1" thickBot="1">
      <c r="A52" s="697"/>
      <c r="B52" s="693"/>
      <c r="C52" s="601"/>
      <c r="D52" s="61" t="s">
        <v>144</v>
      </c>
      <c r="E52" s="30" t="s">
        <v>145</v>
      </c>
      <c r="F52" s="30" t="s">
        <v>146</v>
      </c>
      <c r="G52" s="30" t="s">
        <v>147</v>
      </c>
      <c r="H52" s="59" t="s">
        <v>148</v>
      </c>
      <c r="I52" s="69" t="s">
        <v>144</v>
      </c>
      <c r="J52" s="30" t="s">
        <v>145</v>
      </c>
      <c r="K52" s="30" t="s">
        <v>146</v>
      </c>
      <c r="L52" s="30" t="s">
        <v>147</v>
      </c>
      <c r="M52" s="70" t="s">
        <v>148</v>
      </c>
    </row>
    <row r="53" spans="1:15" ht="27.75" customHeight="1">
      <c r="A53" s="706" t="s">
        <v>149</v>
      </c>
      <c r="B53" s="709"/>
      <c r="C53" s="710"/>
      <c r="D53" s="101"/>
      <c r="E53" s="101"/>
      <c r="F53" s="101">
        <f>(D53/1000)*E53</f>
        <v>0</v>
      </c>
      <c r="G53" s="101"/>
      <c r="H53" s="102">
        <f>F53*G53/1000</f>
        <v>0</v>
      </c>
      <c r="I53" s="105"/>
      <c r="J53" s="106"/>
      <c r="K53" s="107">
        <f>I53*J53/1000</f>
        <v>0</v>
      </c>
      <c r="L53" s="108"/>
      <c r="M53" s="109">
        <f>K53*L53/1000</f>
        <v>0</v>
      </c>
    </row>
    <row r="54" spans="1:15" ht="27.75" customHeight="1">
      <c r="A54" s="707"/>
      <c r="B54" s="680"/>
      <c r="C54" s="674"/>
      <c r="D54" s="103"/>
      <c r="E54" s="103"/>
      <c r="F54" s="101">
        <f>(D54/1000)*E54</f>
        <v>0</v>
      </c>
      <c r="G54" s="103"/>
      <c r="H54" s="104">
        <f>F54*G54/1000</f>
        <v>0</v>
      </c>
      <c r="I54" s="110"/>
      <c r="J54" s="111"/>
      <c r="K54" s="112">
        <f>I54*J54/1000</f>
        <v>0</v>
      </c>
      <c r="L54" s="112"/>
      <c r="M54" s="109">
        <f>K54*L54/1000</f>
        <v>0</v>
      </c>
    </row>
    <row r="55" spans="1:15" ht="27.75" customHeight="1">
      <c r="A55" s="707"/>
      <c r="B55" s="680"/>
      <c r="C55" s="674"/>
      <c r="D55" s="103"/>
      <c r="E55" s="103"/>
      <c r="F55" s="101">
        <f t="shared" ref="F55:F60" si="0">(D55/1000)*E55</f>
        <v>0</v>
      </c>
      <c r="G55" s="103"/>
      <c r="H55" s="104">
        <f>F55*G55/1000</f>
        <v>0</v>
      </c>
      <c r="I55" s="110"/>
      <c r="J55" s="111"/>
      <c r="K55" s="112">
        <f t="shared" ref="K55:K56" si="1">I55*J55/1000</f>
        <v>0</v>
      </c>
      <c r="L55" s="112"/>
      <c r="M55" s="113">
        <f>K55*L55/1000</f>
        <v>0</v>
      </c>
    </row>
    <row r="56" spans="1:15" ht="27.75" customHeight="1">
      <c r="A56" s="707"/>
      <c r="B56" s="675"/>
      <c r="C56" s="676"/>
      <c r="D56" s="103"/>
      <c r="E56" s="103"/>
      <c r="F56" s="101">
        <f>(D56/1000)*E56</f>
        <v>0</v>
      </c>
      <c r="G56" s="103"/>
      <c r="H56" s="104">
        <f>F56*G56/1000</f>
        <v>0</v>
      </c>
      <c r="I56" s="110"/>
      <c r="J56" s="111"/>
      <c r="K56" s="112">
        <f t="shared" si="1"/>
        <v>0</v>
      </c>
      <c r="L56" s="112"/>
      <c r="M56" s="113">
        <f>K56*L56/1000</f>
        <v>0</v>
      </c>
    </row>
    <row r="57" spans="1:15" ht="27.75" customHeight="1">
      <c r="A57" s="707"/>
      <c r="B57" s="675"/>
      <c r="C57" s="676"/>
      <c r="D57" s="103"/>
      <c r="E57" s="103"/>
      <c r="F57" s="101">
        <f t="shared" si="0"/>
        <v>0</v>
      </c>
      <c r="G57" s="103"/>
      <c r="H57" s="104">
        <f>F57*G57/1000</f>
        <v>0</v>
      </c>
      <c r="I57" s="110"/>
      <c r="J57" s="111"/>
      <c r="K57" s="112">
        <f>I57*J57/1000</f>
        <v>0</v>
      </c>
      <c r="L57" s="112"/>
      <c r="M57" s="113">
        <f>K57*L57/1000</f>
        <v>0</v>
      </c>
    </row>
    <row r="58" spans="1:15" ht="36.75" customHeight="1">
      <c r="A58" s="707"/>
      <c r="B58" s="677" t="s">
        <v>150</v>
      </c>
      <c r="C58" s="678"/>
      <c r="D58" s="679"/>
      <c r="E58" s="353" t="s">
        <v>151</v>
      </c>
      <c r="F58" s="72" t="s">
        <v>152</v>
      </c>
      <c r="G58" s="56" t="s">
        <v>164</v>
      </c>
      <c r="H58" s="98" t="s">
        <v>142</v>
      </c>
      <c r="I58" s="354" t="s">
        <v>151</v>
      </c>
      <c r="J58" s="20"/>
      <c r="K58" s="72" t="s">
        <v>152</v>
      </c>
      <c r="L58" s="56" t="s">
        <v>164</v>
      </c>
      <c r="M58" s="18" t="s">
        <v>142</v>
      </c>
    </row>
    <row r="59" spans="1:15" ht="27.75" customHeight="1">
      <c r="A59" s="707"/>
      <c r="B59" s="675"/>
      <c r="C59" s="676"/>
      <c r="D59" s="103"/>
      <c r="E59" s="103"/>
      <c r="F59" s="101">
        <f t="shared" si="0"/>
        <v>0</v>
      </c>
      <c r="G59" s="355"/>
      <c r="H59" s="104">
        <f>F59*G59/1000</f>
        <v>0</v>
      </c>
      <c r="I59" s="110"/>
      <c r="J59" s="111"/>
      <c r="K59" s="112">
        <f>I59*J59/1000</f>
        <v>0</v>
      </c>
      <c r="L59" s="355"/>
      <c r="M59" s="113">
        <f>K59*L59/1000</f>
        <v>0</v>
      </c>
    </row>
    <row r="60" spans="1:15" ht="27.75" customHeight="1">
      <c r="A60" s="707"/>
      <c r="B60" s="680"/>
      <c r="C60" s="674"/>
      <c r="D60" s="103"/>
      <c r="E60" s="103"/>
      <c r="F60" s="101">
        <f t="shared" si="0"/>
        <v>0</v>
      </c>
      <c r="G60" s="103"/>
      <c r="H60" s="114">
        <f>F60*G60/1000</f>
        <v>0</v>
      </c>
      <c r="I60" s="110"/>
      <c r="J60" s="111"/>
      <c r="K60" s="112">
        <f>I60*J60/1000</f>
        <v>0</v>
      </c>
      <c r="L60" s="112"/>
      <c r="M60" s="120">
        <f>K60*L60/1000</f>
        <v>0</v>
      </c>
      <c r="O60" s="122"/>
    </row>
    <row r="61" spans="1:15" ht="27.75" customHeight="1">
      <c r="A61" s="708"/>
      <c r="B61" s="681" t="s">
        <v>153</v>
      </c>
      <c r="C61" s="682"/>
      <c r="D61" s="115">
        <f>SUM(D53:D60)</f>
        <v>0</v>
      </c>
      <c r="E61" s="116"/>
      <c r="F61" s="116"/>
      <c r="G61" s="117"/>
      <c r="H61" s="118">
        <f>SUM(H53:H60)</f>
        <v>0</v>
      </c>
      <c r="I61" s="119" t="str">
        <f>IF(SUM(I53:I60)=0,"",SUM(I53:I60))</f>
        <v/>
      </c>
      <c r="J61" s="117"/>
      <c r="K61" s="117"/>
      <c r="L61" s="117"/>
      <c r="M61" s="121">
        <f>SUM(M53:M60)</f>
        <v>0</v>
      </c>
      <c r="O61" s="122"/>
    </row>
    <row r="62" spans="1:15" ht="9.75" customHeight="1">
      <c r="A62" s="73"/>
      <c r="B62" s="71"/>
      <c r="C62" s="71"/>
      <c r="D62" s="74"/>
      <c r="E62" s="74"/>
      <c r="F62" s="74"/>
      <c r="G62" s="74"/>
      <c r="H62" s="75"/>
      <c r="I62" s="75"/>
      <c r="J62" s="74"/>
      <c r="K62" s="74"/>
      <c r="L62" s="74"/>
      <c r="M62" s="76"/>
    </row>
    <row r="63" spans="1:15" ht="27.75" customHeight="1">
      <c r="A63" s="649" t="s">
        <v>126</v>
      </c>
      <c r="B63" s="622"/>
      <c r="C63" s="622"/>
      <c r="D63" s="622"/>
      <c r="E63" s="685" t="s">
        <v>548</v>
      </c>
      <c r="F63" s="685"/>
      <c r="G63" s="665" t="s">
        <v>138</v>
      </c>
      <c r="H63" s="666"/>
      <c r="I63" s="665" t="s">
        <v>36</v>
      </c>
      <c r="J63" s="667"/>
      <c r="K63" s="667"/>
      <c r="L63" s="667"/>
      <c r="M63" s="668"/>
      <c r="O63" s="122"/>
    </row>
    <row r="64" spans="1:15" ht="27.75" customHeight="1">
      <c r="A64" s="669" t="s">
        <v>154</v>
      </c>
      <c r="B64" s="497" t="s">
        <v>187</v>
      </c>
      <c r="C64" s="497"/>
      <c r="D64" s="497"/>
      <c r="E64" s="634"/>
      <c r="F64" s="635"/>
      <c r="G64" s="634"/>
      <c r="H64" s="635"/>
      <c r="I64" s="636"/>
      <c r="J64" s="637"/>
      <c r="K64" s="637"/>
      <c r="L64" s="637"/>
      <c r="M64" s="638"/>
      <c r="O64" s="122"/>
    </row>
    <row r="65" spans="1:15" ht="27.75" customHeight="1">
      <c r="A65" s="670"/>
      <c r="B65" s="497" t="s">
        <v>188</v>
      </c>
      <c r="C65" s="497"/>
      <c r="D65" s="497"/>
      <c r="E65" s="634"/>
      <c r="F65" s="635"/>
      <c r="G65" s="634"/>
      <c r="H65" s="635"/>
      <c r="I65" s="636"/>
      <c r="J65" s="637"/>
      <c r="K65" s="637"/>
      <c r="L65" s="637"/>
      <c r="M65" s="638"/>
    </row>
    <row r="66" spans="1:15" ht="27.75" customHeight="1">
      <c r="A66" s="670"/>
      <c r="B66" s="683" t="s">
        <v>549</v>
      </c>
      <c r="C66" s="683"/>
      <c r="D66" s="683"/>
      <c r="E66" s="634"/>
      <c r="F66" s="635"/>
      <c r="G66" s="634"/>
      <c r="H66" s="635"/>
      <c r="I66" s="636"/>
      <c r="J66" s="637"/>
      <c r="K66" s="637"/>
      <c r="L66" s="637"/>
      <c r="M66" s="638"/>
    </row>
    <row r="67" spans="1:15" ht="27.75" customHeight="1">
      <c r="A67" s="670"/>
      <c r="B67" s="674" t="s">
        <v>128</v>
      </c>
      <c r="C67" s="674"/>
      <c r="D67" s="674"/>
      <c r="E67" s="634"/>
      <c r="F67" s="635"/>
      <c r="G67" s="634"/>
      <c r="H67" s="635"/>
      <c r="I67" s="636"/>
      <c r="J67" s="637"/>
      <c r="K67" s="637"/>
      <c r="L67" s="637"/>
      <c r="M67" s="638"/>
    </row>
    <row r="68" spans="1:15" ht="27.75" customHeight="1">
      <c r="A68" s="670"/>
      <c r="B68" s="671" t="s">
        <v>155</v>
      </c>
      <c r="C68" s="672"/>
      <c r="D68" s="673"/>
      <c r="E68" s="634"/>
      <c r="F68" s="635"/>
      <c r="G68" s="634"/>
      <c r="H68" s="635"/>
      <c r="I68" s="636"/>
      <c r="J68" s="637"/>
      <c r="K68" s="637"/>
      <c r="L68" s="637"/>
      <c r="M68" s="638"/>
      <c r="O68" s="122"/>
    </row>
    <row r="69" spans="1:15" ht="27.75" customHeight="1">
      <c r="A69" s="670"/>
      <c r="B69" s="671" t="s">
        <v>156</v>
      </c>
      <c r="C69" s="672"/>
      <c r="D69" s="673"/>
      <c r="E69" s="634"/>
      <c r="F69" s="635"/>
      <c r="G69" s="634"/>
      <c r="H69" s="635"/>
      <c r="I69" s="636"/>
      <c r="J69" s="637"/>
      <c r="K69" s="637"/>
      <c r="L69" s="637"/>
      <c r="M69" s="638"/>
    </row>
    <row r="70" spans="1:15" ht="27.75" customHeight="1">
      <c r="A70" s="670"/>
      <c r="B70" s="671" t="s">
        <v>157</v>
      </c>
      <c r="C70" s="672"/>
      <c r="D70" s="673"/>
      <c r="E70" s="634"/>
      <c r="F70" s="635"/>
      <c r="G70" s="634"/>
      <c r="H70" s="635"/>
      <c r="I70" s="636"/>
      <c r="J70" s="637"/>
      <c r="K70" s="637"/>
      <c r="L70" s="637"/>
      <c r="M70" s="638"/>
    </row>
    <row r="71" spans="1:15" ht="27.75" customHeight="1">
      <c r="A71" s="670"/>
      <c r="B71" s="684" t="s">
        <v>158</v>
      </c>
      <c r="C71" s="678"/>
      <c r="D71" s="679"/>
      <c r="E71" s="634">
        <f>SUM(E64:F70)</f>
        <v>0</v>
      </c>
      <c r="F71" s="635"/>
      <c r="G71" s="634">
        <f>SUM(G64:H70)</f>
        <v>0</v>
      </c>
      <c r="H71" s="635"/>
      <c r="I71" s="636"/>
      <c r="J71" s="637"/>
      <c r="K71" s="637"/>
      <c r="L71" s="637"/>
      <c r="M71" s="638"/>
    </row>
    <row r="72" spans="1:15" ht="27.75" customHeight="1">
      <c r="A72" s="631" t="s">
        <v>186</v>
      </c>
      <c r="B72" s="632"/>
      <c r="C72" s="632"/>
      <c r="D72" s="633"/>
      <c r="E72" s="634">
        <f>H61-E71</f>
        <v>0</v>
      </c>
      <c r="F72" s="635"/>
      <c r="G72" s="634">
        <f>M61-G71</f>
        <v>0</v>
      </c>
      <c r="H72" s="635"/>
      <c r="I72" s="636"/>
      <c r="J72" s="637"/>
      <c r="K72" s="637"/>
      <c r="L72" s="637"/>
      <c r="M72" s="638"/>
      <c r="O72" s="125"/>
    </row>
    <row r="73" spans="1:15" ht="27.75" customHeight="1">
      <c r="A73" s="631" t="s">
        <v>159</v>
      </c>
      <c r="B73" s="632"/>
      <c r="C73" s="632"/>
      <c r="D73" s="633"/>
      <c r="E73" s="634"/>
      <c r="F73" s="635"/>
      <c r="G73" s="634"/>
      <c r="H73" s="635"/>
      <c r="I73" s="636"/>
      <c r="J73" s="637"/>
      <c r="K73" s="637"/>
      <c r="L73" s="637"/>
      <c r="M73" s="638"/>
    </row>
    <row r="74" spans="1:15" ht="27.75" customHeight="1">
      <c r="A74" s="631" t="s">
        <v>160</v>
      </c>
      <c r="B74" s="632"/>
      <c r="C74" s="632"/>
      <c r="D74" s="633"/>
      <c r="E74" s="634"/>
      <c r="F74" s="635"/>
      <c r="G74" s="634"/>
      <c r="H74" s="635"/>
      <c r="I74" s="636"/>
      <c r="J74" s="637"/>
      <c r="K74" s="637"/>
      <c r="L74" s="637"/>
      <c r="M74" s="638"/>
      <c r="O74" s="122"/>
    </row>
    <row r="75" spans="1:15" ht="27.75" customHeight="1">
      <c r="A75" s="631" t="s">
        <v>161</v>
      </c>
      <c r="B75" s="632"/>
      <c r="C75" s="632"/>
      <c r="D75" s="633"/>
      <c r="E75" s="634"/>
      <c r="F75" s="635"/>
      <c r="G75" s="634"/>
      <c r="H75" s="635"/>
      <c r="I75" s="636"/>
      <c r="J75" s="637"/>
      <c r="K75" s="637"/>
      <c r="L75" s="637"/>
      <c r="M75" s="638"/>
      <c r="O75" s="122"/>
    </row>
    <row r="76" spans="1:15" ht="27.75" customHeight="1" thickBot="1">
      <c r="A76" s="611" t="s">
        <v>162</v>
      </c>
      <c r="B76" s="615"/>
      <c r="C76" s="615"/>
      <c r="D76" s="616"/>
      <c r="E76" s="660">
        <f>E70+E72+E73-E74-E75</f>
        <v>0</v>
      </c>
      <c r="F76" s="661"/>
      <c r="G76" s="660">
        <f>G70+G72+G73-G74-G75</f>
        <v>0</v>
      </c>
      <c r="H76" s="661"/>
      <c r="I76" s="662"/>
      <c r="J76" s="663"/>
      <c r="K76" s="663"/>
      <c r="L76" s="663"/>
      <c r="M76" s="664"/>
    </row>
    <row r="77" spans="1:15" ht="27" customHeight="1">
      <c r="A77" s="2"/>
      <c r="B77" s="2"/>
      <c r="C77" s="2"/>
      <c r="D77" s="22"/>
    </row>
    <row r="78" spans="1:15" ht="27" customHeight="1" thickBot="1">
      <c r="A78" s="1" t="s">
        <v>553</v>
      </c>
    </row>
    <row r="79" spans="1:15" ht="27" customHeight="1">
      <c r="A79" s="650" t="s">
        <v>59</v>
      </c>
      <c r="B79" s="604"/>
      <c r="C79" s="604"/>
      <c r="D79" s="594" t="s">
        <v>61</v>
      </c>
      <c r="E79" s="595"/>
      <c r="F79" s="590"/>
      <c r="G79" s="604" t="s">
        <v>63</v>
      </c>
      <c r="H79" s="604"/>
      <c r="I79" s="604" t="s">
        <v>62</v>
      </c>
      <c r="J79" s="604"/>
      <c r="K79" s="652" t="s">
        <v>64</v>
      </c>
      <c r="L79" s="652" t="s">
        <v>60</v>
      </c>
      <c r="M79" s="654" t="s">
        <v>65</v>
      </c>
    </row>
    <row r="80" spans="1:15" ht="27" customHeight="1" thickBot="1">
      <c r="A80" s="651"/>
      <c r="B80" s="628"/>
      <c r="C80" s="628"/>
      <c r="D80" s="596"/>
      <c r="E80" s="597"/>
      <c r="F80" s="593"/>
      <c r="G80" s="628"/>
      <c r="H80" s="628"/>
      <c r="I80" s="628"/>
      <c r="J80" s="628"/>
      <c r="K80" s="653"/>
      <c r="L80" s="653"/>
      <c r="M80" s="655"/>
    </row>
    <row r="81" spans="1:19" ht="27" customHeight="1">
      <c r="A81" s="602"/>
      <c r="B81" s="603"/>
      <c r="C81" s="603"/>
      <c r="D81" s="656"/>
      <c r="E81" s="657"/>
      <c r="F81" s="658"/>
      <c r="G81" s="659"/>
      <c r="H81" s="659"/>
      <c r="I81" s="659"/>
      <c r="J81" s="659"/>
      <c r="K81" s="80"/>
      <c r="L81" s="10"/>
      <c r="M81" s="94"/>
    </row>
    <row r="82" spans="1:19" ht="27" customHeight="1">
      <c r="A82" s="649"/>
      <c r="B82" s="622"/>
      <c r="C82" s="622"/>
      <c r="D82" s="642"/>
      <c r="E82" s="640"/>
      <c r="F82" s="641"/>
      <c r="G82" s="648"/>
      <c r="H82" s="648"/>
      <c r="I82" s="648"/>
      <c r="J82" s="648"/>
      <c r="K82" s="81"/>
      <c r="L82" s="6"/>
      <c r="M82" s="93"/>
    </row>
    <row r="83" spans="1:19" ht="27" customHeight="1">
      <c r="A83" s="639"/>
      <c r="B83" s="640"/>
      <c r="C83" s="641"/>
      <c r="D83" s="642"/>
      <c r="E83" s="640"/>
      <c r="F83" s="641"/>
      <c r="G83" s="643"/>
      <c r="H83" s="644"/>
      <c r="I83" s="643"/>
      <c r="J83" s="644"/>
      <c r="K83" s="81"/>
      <c r="L83" s="6"/>
      <c r="M83" s="93"/>
    </row>
    <row r="84" spans="1:19" ht="27" customHeight="1">
      <c r="A84" s="620"/>
      <c r="B84" s="621"/>
      <c r="C84" s="621"/>
      <c r="D84" s="645"/>
      <c r="E84" s="646"/>
      <c r="F84" s="647"/>
      <c r="G84" s="648"/>
      <c r="H84" s="648"/>
      <c r="I84" s="648"/>
      <c r="J84" s="648"/>
      <c r="K84" s="81"/>
      <c r="L84" s="8"/>
      <c r="M84" s="13"/>
    </row>
    <row r="85" spans="1:19" ht="27" customHeight="1" thickBot="1">
      <c r="A85" s="611" t="s">
        <v>10</v>
      </c>
      <c r="B85" s="612"/>
      <c r="C85" s="613"/>
      <c r="D85" s="614"/>
      <c r="E85" s="615"/>
      <c r="F85" s="616"/>
      <c r="G85" s="617" t="str">
        <f>IF(SUM(G81:H84)=0,"",SUM(G81:H84))</f>
        <v/>
      </c>
      <c r="H85" s="617"/>
      <c r="I85" s="617" t="str">
        <f>IF(SUM(I81:J84)=0,"",SUM(I81:J84))</f>
        <v/>
      </c>
      <c r="J85" s="617"/>
      <c r="K85" s="82" t="str">
        <f>IF(SUM(K81:K84)=0,"",SUM(K81:K84))</f>
        <v/>
      </c>
      <c r="L85" s="21"/>
      <c r="M85" s="24"/>
    </row>
    <row r="86" spans="1:19" ht="27.75" customHeight="1">
      <c r="A86" s="26"/>
      <c r="B86" s="356"/>
      <c r="C86" s="356"/>
      <c r="D86" s="25"/>
      <c r="E86" s="25"/>
    </row>
    <row r="87" spans="1:19" ht="27.75" customHeight="1" thickBot="1">
      <c r="A87" s="618" t="s">
        <v>554</v>
      </c>
      <c r="B87" s="618"/>
      <c r="C87" s="618"/>
      <c r="D87" s="618"/>
      <c r="E87" s="618"/>
      <c r="F87" s="618"/>
      <c r="G87" s="582"/>
      <c r="H87" s="582"/>
      <c r="I87" s="582"/>
      <c r="J87" s="582"/>
    </row>
    <row r="88" spans="1:19" ht="27.75" customHeight="1">
      <c r="A88" s="588" t="s">
        <v>71</v>
      </c>
      <c r="B88" s="589"/>
      <c r="C88" s="590"/>
      <c r="D88" s="594" t="s">
        <v>84</v>
      </c>
      <c r="E88" s="595"/>
      <c r="F88" s="594" t="s">
        <v>83</v>
      </c>
      <c r="G88" s="598"/>
      <c r="H88" s="595" t="s">
        <v>85</v>
      </c>
      <c r="I88" s="595"/>
      <c r="J88" s="595"/>
      <c r="K88" s="595"/>
      <c r="L88" s="595"/>
      <c r="M88" s="600"/>
    </row>
    <row r="89" spans="1:19" ht="27.75" customHeight="1" thickBot="1">
      <c r="A89" s="591"/>
      <c r="B89" s="592"/>
      <c r="C89" s="593"/>
      <c r="D89" s="596"/>
      <c r="E89" s="597"/>
      <c r="F89" s="596"/>
      <c r="G89" s="599"/>
      <c r="H89" s="597"/>
      <c r="I89" s="597"/>
      <c r="J89" s="597"/>
      <c r="K89" s="597"/>
      <c r="L89" s="597"/>
      <c r="M89" s="601"/>
      <c r="O89" s="1" t="s">
        <v>296</v>
      </c>
    </row>
    <row r="90" spans="1:19" ht="27.75" customHeight="1">
      <c r="A90" s="602"/>
      <c r="B90" s="603"/>
      <c r="C90" s="603"/>
      <c r="D90" s="604"/>
      <c r="E90" s="604"/>
      <c r="F90" s="605">
        <f>P92</f>
        <v>1515000</v>
      </c>
      <c r="G90" s="605"/>
      <c r="H90" s="606" t="s">
        <v>195</v>
      </c>
      <c r="I90" s="607"/>
      <c r="J90" s="608"/>
      <c r="K90" s="608"/>
      <c r="L90" s="609"/>
      <c r="M90" s="610"/>
      <c r="O90" s="1" t="s">
        <v>194</v>
      </c>
      <c r="P90" s="22">
        <f>'３公社買入斡旋筆明細 '!H17</f>
        <v>1500000</v>
      </c>
    </row>
    <row r="91" spans="1:19" ht="27.75" customHeight="1">
      <c r="A91" s="620"/>
      <c r="B91" s="621"/>
      <c r="C91" s="621"/>
      <c r="D91" s="622"/>
      <c r="E91" s="622"/>
      <c r="F91" s="622"/>
      <c r="G91" s="622"/>
      <c r="H91" s="623" t="s">
        <v>195</v>
      </c>
      <c r="I91" s="624"/>
      <c r="J91" s="625"/>
      <c r="K91" s="625"/>
      <c r="L91" s="626"/>
      <c r="M91" s="627"/>
      <c r="O91" s="1" t="s">
        <v>295</v>
      </c>
      <c r="P91" s="1">
        <v>0.01</v>
      </c>
      <c r="R91" s="1" t="s">
        <v>297</v>
      </c>
    </row>
    <row r="92" spans="1:19" ht="27.75" customHeight="1" thickBot="1">
      <c r="A92" s="611" t="s">
        <v>10</v>
      </c>
      <c r="B92" s="615"/>
      <c r="C92" s="616"/>
      <c r="D92" s="628"/>
      <c r="E92" s="628"/>
      <c r="F92" s="629">
        <f>IF(SUM(F90:G91)=0,"",SUM(F90:G91))</f>
        <v>1515000</v>
      </c>
      <c r="G92" s="629"/>
      <c r="H92" s="628" t="str">
        <f>IF(SUM(I90:J91)=0,"",SUM(I90:J91))</f>
        <v/>
      </c>
      <c r="I92" s="628"/>
      <c r="J92" s="628"/>
      <c r="K92" s="628"/>
      <c r="L92" s="628"/>
      <c r="M92" s="630"/>
      <c r="P92" s="95">
        <f>P90*P91+P90</f>
        <v>1515000</v>
      </c>
      <c r="R92" s="97"/>
      <c r="S92" s="96"/>
    </row>
    <row r="93" spans="1:19" ht="30" customHeight="1">
      <c r="A93" s="575"/>
      <c r="B93" s="619"/>
      <c r="C93" s="619"/>
      <c r="D93" s="619"/>
      <c r="E93" s="619"/>
      <c r="F93" s="78"/>
      <c r="R93" s="97"/>
      <c r="S93" s="96"/>
    </row>
  </sheetData>
  <mergeCells count="186">
    <mergeCell ref="I1:M1"/>
    <mergeCell ref="A3:M3"/>
    <mergeCell ref="I6:M6"/>
    <mergeCell ref="D12:F12"/>
    <mergeCell ref="A17:M19"/>
    <mergeCell ref="A22:G22"/>
    <mergeCell ref="J22:M22"/>
    <mergeCell ref="A23:C24"/>
    <mergeCell ref="D23:D24"/>
    <mergeCell ref="E23:E24"/>
    <mergeCell ref="F23:F24"/>
    <mergeCell ref="G23:G24"/>
    <mergeCell ref="H23:H24"/>
    <mergeCell ref="I23:I24"/>
    <mergeCell ref="J23:M24"/>
    <mergeCell ref="A28:C28"/>
    <mergeCell ref="J28:M28"/>
    <mergeCell ref="A29:C29"/>
    <mergeCell ref="J29:M29"/>
    <mergeCell ref="A30:C30"/>
    <mergeCell ref="J30:M30"/>
    <mergeCell ref="A25:C25"/>
    <mergeCell ref="J25:M25"/>
    <mergeCell ref="A26:C26"/>
    <mergeCell ref="J26:M26"/>
    <mergeCell ref="A27:C27"/>
    <mergeCell ref="J27:M27"/>
    <mergeCell ref="A34:B34"/>
    <mergeCell ref="C34:F34"/>
    <mergeCell ref="J34:M34"/>
    <mergeCell ref="A37:C37"/>
    <mergeCell ref="J37:M37"/>
    <mergeCell ref="A38:C38"/>
    <mergeCell ref="J38:M38"/>
    <mergeCell ref="A31:C31"/>
    <mergeCell ref="J31:M31"/>
    <mergeCell ref="A32:A33"/>
    <mergeCell ref="C32:F32"/>
    <mergeCell ref="J32:M32"/>
    <mergeCell ref="C33:F33"/>
    <mergeCell ref="J33:M33"/>
    <mergeCell ref="A42:C42"/>
    <mergeCell ref="A45:C45"/>
    <mergeCell ref="E45:H45"/>
    <mergeCell ref="J45:L45"/>
    <mergeCell ref="A46:C46"/>
    <mergeCell ref="E46:H46"/>
    <mergeCell ref="J46:L46"/>
    <mergeCell ref="A39:C39"/>
    <mergeCell ref="J39:M39"/>
    <mergeCell ref="A40:C40"/>
    <mergeCell ref="J40:M40"/>
    <mergeCell ref="A41:C41"/>
    <mergeCell ref="J41:M41"/>
    <mergeCell ref="J42:M42"/>
    <mergeCell ref="A63:D63"/>
    <mergeCell ref="E63:F63"/>
    <mergeCell ref="A47:C47"/>
    <mergeCell ref="E47:H47"/>
    <mergeCell ref="J47:L47"/>
    <mergeCell ref="B49:C52"/>
    <mergeCell ref="D49:H49"/>
    <mergeCell ref="I49:M49"/>
    <mergeCell ref="A50:A52"/>
    <mergeCell ref="D50:D51"/>
    <mergeCell ref="E50:E51"/>
    <mergeCell ref="F50:F51"/>
    <mergeCell ref="M50:M51"/>
    <mergeCell ref="G50:G51"/>
    <mergeCell ref="H50:H51"/>
    <mergeCell ref="I50:I51"/>
    <mergeCell ref="J50:J51"/>
    <mergeCell ref="K50:K51"/>
    <mergeCell ref="L50:L51"/>
    <mergeCell ref="A53:A61"/>
    <mergeCell ref="B53:C53"/>
    <mergeCell ref="B54:C54"/>
    <mergeCell ref="B55:C55"/>
    <mergeCell ref="B56:C56"/>
    <mergeCell ref="B57:C57"/>
    <mergeCell ref="B58:D58"/>
    <mergeCell ref="B59:C59"/>
    <mergeCell ref="B60:C60"/>
    <mergeCell ref="B61:C61"/>
    <mergeCell ref="B66:D66"/>
    <mergeCell ref="I71:M71"/>
    <mergeCell ref="B65:D65"/>
    <mergeCell ref="B64:D64"/>
    <mergeCell ref="I65:M65"/>
    <mergeCell ref="E66:F66"/>
    <mergeCell ref="B69:D69"/>
    <mergeCell ref="G66:H66"/>
    <mergeCell ref="I66:M66"/>
    <mergeCell ref="B71:D71"/>
    <mergeCell ref="E71:F71"/>
    <mergeCell ref="G71:H71"/>
    <mergeCell ref="E69:F69"/>
    <mergeCell ref="G69:H69"/>
    <mergeCell ref="I69:M69"/>
    <mergeCell ref="B70:D70"/>
    <mergeCell ref="E70:F70"/>
    <mergeCell ref="G70:H70"/>
    <mergeCell ref="I70:M70"/>
    <mergeCell ref="A75:D75"/>
    <mergeCell ref="E75:F75"/>
    <mergeCell ref="G75:H75"/>
    <mergeCell ref="I75:M75"/>
    <mergeCell ref="A76:D76"/>
    <mergeCell ref="E76:F76"/>
    <mergeCell ref="G76:H76"/>
    <mergeCell ref="I76:M76"/>
    <mergeCell ref="G63:H63"/>
    <mergeCell ref="I63:M63"/>
    <mergeCell ref="A64:A71"/>
    <mergeCell ref="E64:F64"/>
    <mergeCell ref="G64:H64"/>
    <mergeCell ref="E67:F67"/>
    <mergeCell ref="G67:H67"/>
    <mergeCell ref="I67:M67"/>
    <mergeCell ref="B68:D68"/>
    <mergeCell ref="E68:F68"/>
    <mergeCell ref="G68:H68"/>
    <mergeCell ref="I68:M68"/>
    <mergeCell ref="I64:M64"/>
    <mergeCell ref="E65:F65"/>
    <mergeCell ref="G65:H65"/>
    <mergeCell ref="B67:D67"/>
    <mergeCell ref="A79:C80"/>
    <mergeCell ref="D79:F80"/>
    <mergeCell ref="G79:H80"/>
    <mergeCell ref="I79:J80"/>
    <mergeCell ref="K79:K80"/>
    <mergeCell ref="M79:M80"/>
    <mergeCell ref="A81:C81"/>
    <mergeCell ref="D81:F81"/>
    <mergeCell ref="G81:H81"/>
    <mergeCell ref="I81:J81"/>
    <mergeCell ref="L79:L80"/>
    <mergeCell ref="A72:D72"/>
    <mergeCell ref="E72:F72"/>
    <mergeCell ref="G72:H72"/>
    <mergeCell ref="I72:M72"/>
    <mergeCell ref="A83:C83"/>
    <mergeCell ref="D83:F83"/>
    <mergeCell ref="G83:H83"/>
    <mergeCell ref="I83:J83"/>
    <mergeCell ref="A84:C84"/>
    <mergeCell ref="D84:F84"/>
    <mergeCell ref="G84:H84"/>
    <mergeCell ref="I84:J84"/>
    <mergeCell ref="A82:C82"/>
    <mergeCell ref="D82:F82"/>
    <mergeCell ref="G82:H82"/>
    <mergeCell ref="I82:J82"/>
    <mergeCell ref="A73:D73"/>
    <mergeCell ref="E73:F73"/>
    <mergeCell ref="G73:H73"/>
    <mergeCell ref="I73:M73"/>
    <mergeCell ref="A74:D74"/>
    <mergeCell ref="E74:F74"/>
    <mergeCell ref="G74:H74"/>
    <mergeCell ref="I74:M74"/>
    <mergeCell ref="A93:E93"/>
    <mergeCell ref="A91:C91"/>
    <mergeCell ref="D91:E91"/>
    <mergeCell ref="F91:G91"/>
    <mergeCell ref="H91:M91"/>
    <mergeCell ref="A92:C92"/>
    <mergeCell ref="D92:E92"/>
    <mergeCell ref="F92:G92"/>
    <mergeCell ref="H92:M92"/>
    <mergeCell ref="A88:C89"/>
    <mergeCell ref="D88:E89"/>
    <mergeCell ref="F88:G89"/>
    <mergeCell ref="H88:M89"/>
    <mergeCell ref="A90:C90"/>
    <mergeCell ref="D90:E90"/>
    <mergeCell ref="F90:G90"/>
    <mergeCell ref="H90:M90"/>
    <mergeCell ref="A85:C85"/>
    <mergeCell ref="D85:F85"/>
    <mergeCell ref="G85:H85"/>
    <mergeCell ref="I85:J85"/>
    <mergeCell ref="A87:F87"/>
    <mergeCell ref="G87:H87"/>
    <mergeCell ref="I87:J87"/>
  </mergeCells>
  <phoneticPr fontId="3"/>
  <pageMargins left="0.9055118110236221" right="0.11811023622047245" top="0.94488188976377963" bottom="0.19685039370078741" header="0.31496062992125984" footer="0.31496062992125984"/>
  <pageSetup paperSize="9" scale="64" orientation="portrait" cellComments="asDisplayed" r:id="rId1"/>
  <rowBreaks count="1" manualBreakCount="1">
    <brk id="47"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7134-5171-4CC9-A2AA-5CF1ECE74E24}">
  <sheetPr>
    <tabColor rgb="FFFFC000"/>
  </sheetPr>
  <dimension ref="A1"/>
  <sheetViews>
    <sheetView zoomScale="55" zoomScaleNormal="55" workbookViewId="0">
      <selection activeCell="B6" sqref="B6:L6"/>
    </sheetView>
  </sheetViews>
  <sheetFormatPr defaultRowHeight="14.25"/>
  <sheetData/>
  <phoneticPr fontId="3"/>
  <pageMargins left="0.7" right="0.7" top="0.75" bottom="0.75" header="0.3" footer="0.3"/>
  <pageSetup paperSize="9" orientation="portrait" copies="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2159-B7E8-4FF7-B210-6E030AEE3A00}">
  <sheetPr>
    <tabColor rgb="FFFFC000"/>
  </sheetPr>
  <dimension ref="A1:Q71"/>
  <sheetViews>
    <sheetView view="pageBreakPreview" topLeftCell="A2" zoomScale="55" zoomScaleNormal="55" zoomScaleSheetLayoutView="55" workbookViewId="0">
      <selection activeCell="I18" sqref="I18"/>
    </sheetView>
  </sheetViews>
  <sheetFormatPr defaultColWidth="9" defaultRowHeight="24.95" customHeight="1"/>
  <cols>
    <col min="1" max="5" width="12.625" style="157" customWidth="1"/>
    <col min="6" max="6" width="12.625" style="158" customWidth="1"/>
    <col min="7" max="8" width="13.75" style="157" customWidth="1"/>
    <col min="9" max="9" width="17.625" style="159" customWidth="1"/>
    <col min="10" max="10" width="14.625" style="158" customWidth="1"/>
    <col min="11" max="11" width="12.875" style="157" customWidth="1"/>
    <col min="12" max="12" width="20.125" style="159" customWidth="1"/>
    <col min="13" max="16" width="20.125" style="157" customWidth="1"/>
    <col min="17" max="16384" width="9" style="157"/>
  </cols>
  <sheetData>
    <row r="1" spans="1:16" ht="39.950000000000003" customHeight="1">
      <c r="A1" s="156" t="s">
        <v>555</v>
      </c>
    </row>
    <row r="2" spans="1:16" ht="39.950000000000003" customHeight="1">
      <c r="A2" s="794" t="s">
        <v>317</v>
      </c>
      <c r="B2" s="794"/>
      <c r="C2" s="794"/>
      <c r="D2" s="794"/>
      <c r="E2" s="794"/>
      <c r="F2" s="794"/>
      <c r="G2" s="794"/>
      <c r="H2" s="794"/>
      <c r="I2" s="794"/>
      <c r="J2" s="794"/>
      <c r="K2" s="794"/>
      <c r="L2" s="794"/>
      <c r="M2" s="794"/>
      <c r="N2" s="794"/>
      <c r="O2" s="794"/>
      <c r="P2" s="794"/>
    </row>
    <row r="3" spans="1:16" ht="39.950000000000003" customHeight="1" thickBot="1">
      <c r="A3" s="156" t="s">
        <v>318</v>
      </c>
      <c r="C3" s="156" t="str">
        <f>"（"&amp;入力シート!P3&amp;"）"</f>
        <v>（○○町）</v>
      </c>
    </row>
    <row r="4" spans="1:16" ht="69.95" customHeight="1">
      <c r="A4" s="804" t="s">
        <v>333</v>
      </c>
      <c r="B4" s="805"/>
      <c r="C4" s="160" t="s">
        <v>334</v>
      </c>
      <c r="D4" s="161"/>
      <c r="E4" s="162"/>
      <c r="F4" s="163"/>
      <c r="G4" s="160"/>
      <c r="H4" s="795" t="str">
        <f>IF(入力シート!N10="","",入力シート!N10)</f>
        <v>佐藤○○</v>
      </c>
      <c r="I4" s="795"/>
      <c r="J4" s="795"/>
      <c r="K4" s="796"/>
      <c r="L4" s="164" t="s">
        <v>335</v>
      </c>
      <c r="M4" s="161" t="s">
        <v>319</v>
      </c>
      <c r="N4" s="797" t="str">
        <f>IF(入力シート!N8="","",入力シート!N8)</f>
        <v>鹿児島県○○町大字○○12番地3</v>
      </c>
      <c r="O4" s="798"/>
      <c r="P4" s="799"/>
    </row>
    <row r="5" spans="1:16" ht="69.95" customHeight="1">
      <c r="A5" s="806"/>
      <c r="B5" s="807"/>
      <c r="C5" s="165" t="s">
        <v>336</v>
      </c>
      <c r="D5" s="166"/>
      <c r="E5" s="167"/>
      <c r="F5" s="168"/>
      <c r="G5" s="165"/>
      <c r="H5" s="800" t="s">
        <v>337</v>
      </c>
      <c r="I5" s="801"/>
      <c r="J5" s="801"/>
      <c r="K5" s="801"/>
      <c r="L5" s="169" t="s">
        <v>338</v>
      </c>
      <c r="M5" s="166" t="s">
        <v>319</v>
      </c>
      <c r="N5" s="770" t="s">
        <v>20</v>
      </c>
      <c r="O5" s="802"/>
      <c r="P5" s="803"/>
    </row>
    <row r="6" spans="1:16" s="171" customFormat="1" ht="35.1" customHeight="1">
      <c r="A6" s="784" t="s">
        <v>320</v>
      </c>
      <c r="B6" s="785"/>
      <c r="C6" s="785"/>
      <c r="D6" s="785"/>
      <c r="E6" s="785"/>
      <c r="F6" s="785"/>
      <c r="G6" s="785"/>
      <c r="H6" s="785"/>
      <c r="I6" s="785"/>
      <c r="J6" s="786"/>
      <c r="K6" s="787" t="s">
        <v>339</v>
      </c>
      <c r="L6" s="788"/>
      <c r="M6" s="788"/>
      <c r="N6" s="788"/>
      <c r="O6" s="788"/>
      <c r="P6" s="789"/>
    </row>
    <row r="7" spans="1:16" s="171" customFormat="1" ht="35.1" customHeight="1">
      <c r="A7" s="784" t="s">
        <v>340</v>
      </c>
      <c r="B7" s="785"/>
      <c r="C7" s="785"/>
      <c r="D7" s="785"/>
      <c r="E7" s="785"/>
      <c r="F7" s="786"/>
      <c r="G7" s="790" t="s">
        <v>4</v>
      </c>
      <c r="H7" s="786"/>
      <c r="I7" s="172" t="s">
        <v>341</v>
      </c>
      <c r="J7" s="791" t="s">
        <v>321</v>
      </c>
      <c r="K7" s="792" t="s">
        <v>342</v>
      </c>
      <c r="L7" s="174" t="s">
        <v>343</v>
      </c>
      <c r="M7" s="175" t="s">
        <v>322</v>
      </c>
      <c r="N7" s="172" t="s">
        <v>323</v>
      </c>
      <c r="O7" s="174" t="s">
        <v>323</v>
      </c>
      <c r="P7" s="176" t="s">
        <v>324</v>
      </c>
    </row>
    <row r="8" spans="1:16" s="171" customFormat="1" ht="35.1" customHeight="1">
      <c r="A8" s="784" t="s">
        <v>17</v>
      </c>
      <c r="B8" s="786"/>
      <c r="C8" s="790" t="s">
        <v>18</v>
      </c>
      <c r="D8" s="786"/>
      <c r="E8" s="790" t="s">
        <v>273</v>
      </c>
      <c r="F8" s="786"/>
      <c r="G8" s="170" t="s">
        <v>325</v>
      </c>
      <c r="H8" s="172" t="s">
        <v>326</v>
      </c>
      <c r="I8" s="172" t="s">
        <v>344</v>
      </c>
      <c r="J8" s="791"/>
      <c r="K8" s="793"/>
      <c r="L8" s="178" t="s">
        <v>345</v>
      </c>
      <c r="M8" s="179" t="s">
        <v>327</v>
      </c>
      <c r="N8" s="177" t="s">
        <v>328</v>
      </c>
      <c r="O8" s="178" t="s">
        <v>329</v>
      </c>
      <c r="P8" s="180" t="s">
        <v>330</v>
      </c>
    </row>
    <row r="9" spans="1:16" s="182" customFormat="1" ht="62.1" customHeight="1">
      <c r="A9" s="771" t="str">
        <f>IF(入力シート!D8="","",入力シート!D8)</f>
        <v>〇〇</v>
      </c>
      <c r="B9" s="770"/>
      <c r="C9" s="769" t="str">
        <f>IF(入力シート!E8="","",入力シート!E8)</f>
        <v>××</v>
      </c>
      <c r="D9" s="770"/>
      <c r="E9" s="769" t="str">
        <f>IF(入力シート!F8="","",入力シート!F8)</f>
        <v>111番地</v>
      </c>
      <c r="F9" s="770"/>
      <c r="G9" s="170" t="str">
        <f>IF(入力シート!G8="","",入力シート!G8)</f>
        <v>畑</v>
      </c>
      <c r="H9" s="172" t="str">
        <f>IF(入力シート!H8="","",入力シート!H8)</f>
        <v>畑</v>
      </c>
      <c r="I9" s="181">
        <f>IF(入力シート!I8="","",入力シート!I8)</f>
        <v>1000</v>
      </c>
      <c r="J9" s="172" t="str">
        <f>IF(A9="","","所")</f>
        <v>所</v>
      </c>
      <c r="K9" s="172" t="str">
        <f>IF(入力シート!B8="","",入力シート!B8)</f>
        <v>普通畑</v>
      </c>
      <c r="L9" s="775">
        <f>IF(入力シート!N17="","",入力シート!N17)</f>
        <v>45425</v>
      </c>
      <c r="M9" s="181">
        <f>IF(入力シート!J8="","",入力シート!J8)</f>
        <v>500000</v>
      </c>
      <c r="N9" s="778" t="s">
        <v>346</v>
      </c>
      <c r="O9" s="775">
        <f>IF(L9="","",L9)</f>
        <v>45425</v>
      </c>
      <c r="P9" s="772">
        <f>IF(L9="","",L9)</f>
        <v>45425</v>
      </c>
    </row>
    <row r="10" spans="1:16" s="182" customFormat="1" ht="62.1" customHeight="1">
      <c r="A10" s="771" t="str">
        <f>IF(入力シート!D9="","",入力シート!D9)</f>
        <v>〇〇</v>
      </c>
      <c r="B10" s="770"/>
      <c r="C10" s="769" t="str">
        <f>IF(入力シート!E9="","",入力シート!E9)</f>
        <v>△△</v>
      </c>
      <c r="D10" s="770"/>
      <c r="E10" s="769" t="str">
        <f>IF(入力シート!F9="","",入力シート!F9)</f>
        <v>222番地</v>
      </c>
      <c r="F10" s="770"/>
      <c r="G10" s="170" t="str">
        <f>IF(入力シート!G9="","",入力シート!G9)</f>
        <v>畑</v>
      </c>
      <c r="H10" s="172" t="str">
        <f>IF(入力シート!H9="","",入力シート!H9)</f>
        <v>畑</v>
      </c>
      <c r="I10" s="181">
        <f>IF(入力シート!I9="","",入力シート!I9)</f>
        <v>2000</v>
      </c>
      <c r="J10" s="172" t="str">
        <f t="shared" ref="J10:J18" si="0">IF(A10="","","所")</f>
        <v>所</v>
      </c>
      <c r="K10" s="172" t="str">
        <f>IF(入力シート!B9="","",入力シート!B9)</f>
        <v>普通畑</v>
      </c>
      <c r="L10" s="776"/>
      <c r="M10" s="181">
        <f>IF(入力シート!J9="","",入力シート!J9)</f>
        <v>1000000</v>
      </c>
      <c r="N10" s="779"/>
      <c r="O10" s="776"/>
      <c r="P10" s="773"/>
    </row>
    <row r="11" spans="1:16" s="182" customFormat="1" ht="62.1" customHeight="1">
      <c r="A11" s="771" t="str">
        <f>IF(入力シート!D10="","",入力シート!D10)</f>
        <v/>
      </c>
      <c r="B11" s="770"/>
      <c r="C11" s="769" t="str">
        <f>IF(入力シート!E10="","",入力シート!E10)</f>
        <v/>
      </c>
      <c r="D11" s="770"/>
      <c r="E11" s="769" t="str">
        <f>IF(入力シート!F10="","",入力シート!F10)</f>
        <v/>
      </c>
      <c r="F11" s="770"/>
      <c r="G11" s="170" t="str">
        <f>IF(入力シート!G10="","",入力シート!G10)</f>
        <v/>
      </c>
      <c r="H11" s="172" t="str">
        <f>IF(入力シート!H10="","",入力シート!H10)</f>
        <v/>
      </c>
      <c r="I11" s="181" t="str">
        <f>IF(入力シート!I10="","",入力シート!I10)</f>
        <v/>
      </c>
      <c r="J11" s="172" t="str">
        <f t="shared" si="0"/>
        <v/>
      </c>
      <c r="K11" s="172" t="str">
        <f>IF(入力シート!B10="","",入力シート!B10)</f>
        <v/>
      </c>
      <c r="L11" s="776"/>
      <c r="M11" s="181" t="str">
        <f>IF(入力シート!J10="","",入力シート!J10)</f>
        <v/>
      </c>
      <c r="N11" s="779"/>
      <c r="O11" s="776"/>
      <c r="P11" s="773"/>
    </row>
    <row r="12" spans="1:16" s="182" customFormat="1" ht="62.1" customHeight="1">
      <c r="A12" s="771" t="str">
        <f>IF(入力シート!D11="","",入力シート!D11)</f>
        <v/>
      </c>
      <c r="B12" s="770"/>
      <c r="C12" s="769" t="str">
        <f>IF(入力シート!E11="","",入力シート!E11)</f>
        <v/>
      </c>
      <c r="D12" s="770"/>
      <c r="E12" s="769" t="str">
        <f>IF(入力シート!F11="","",入力シート!F11)</f>
        <v/>
      </c>
      <c r="F12" s="770"/>
      <c r="G12" s="170" t="str">
        <f>IF(入力シート!G11="","",入力シート!G11)</f>
        <v/>
      </c>
      <c r="H12" s="172" t="str">
        <f>IF(入力シート!H11="","",入力シート!H11)</f>
        <v/>
      </c>
      <c r="I12" s="181" t="str">
        <f>IF(入力シート!I11="","",入力シート!I11)</f>
        <v/>
      </c>
      <c r="J12" s="172" t="str">
        <f t="shared" si="0"/>
        <v/>
      </c>
      <c r="K12" s="172" t="str">
        <f>IF(入力シート!B11="","",入力シート!B11)</f>
        <v/>
      </c>
      <c r="L12" s="776"/>
      <c r="M12" s="181" t="str">
        <f>IF(入力シート!J11="","",入力シート!J11)</f>
        <v/>
      </c>
      <c r="N12" s="779"/>
      <c r="O12" s="776"/>
      <c r="P12" s="773"/>
    </row>
    <row r="13" spans="1:16" s="182" customFormat="1" ht="62.1" customHeight="1">
      <c r="A13" s="771" t="str">
        <f>IF(入力シート!D12="","",入力シート!D12)</f>
        <v/>
      </c>
      <c r="B13" s="770"/>
      <c r="C13" s="769" t="str">
        <f>IF(入力シート!E12="","",入力シート!E12)</f>
        <v/>
      </c>
      <c r="D13" s="770"/>
      <c r="E13" s="769" t="str">
        <f>IF(入力シート!F12="","",入力シート!F12)</f>
        <v/>
      </c>
      <c r="F13" s="770"/>
      <c r="G13" s="170" t="str">
        <f>IF(入力シート!G12="","",入力シート!G12)</f>
        <v/>
      </c>
      <c r="H13" s="172" t="str">
        <f>IF(入力シート!H12="","",入力シート!H12)</f>
        <v/>
      </c>
      <c r="I13" s="181" t="str">
        <f>IF(入力シート!I12="","",入力シート!I12)</f>
        <v/>
      </c>
      <c r="J13" s="172" t="str">
        <f t="shared" si="0"/>
        <v/>
      </c>
      <c r="K13" s="172" t="str">
        <f>IF(入力シート!B12="","",入力シート!B12)</f>
        <v/>
      </c>
      <c r="L13" s="776"/>
      <c r="M13" s="181" t="str">
        <f>IF(入力シート!J12="","",入力シート!J12)</f>
        <v/>
      </c>
      <c r="N13" s="779"/>
      <c r="O13" s="776"/>
      <c r="P13" s="773"/>
    </row>
    <row r="14" spans="1:16" s="182" customFormat="1" ht="62.1" customHeight="1">
      <c r="A14" s="771" t="str">
        <f>IF(入力シート!D13="","",入力シート!D13)</f>
        <v/>
      </c>
      <c r="B14" s="770"/>
      <c r="C14" s="769" t="str">
        <f>IF(入力シート!E13="","",入力シート!E13)</f>
        <v/>
      </c>
      <c r="D14" s="770"/>
      <c r="E14" s="769" t="str">
        <f>IF(入力シート!F13="","",入力シート!F13)</f>
        <v/>
      </c>
      <c r="F14" s="770"/>
      <c r="G14" s="170" t="str">
        <f>IF(入力シート!G13="","",入力シート!G13)</f>
        <v/>
      </c>
      <c r="H14" s="172" t="str">
        <f>IF(入力シート!H13="","",入力シート!H13)</f>
        <v/>
      </c>
      <c r="I14" s="181" t="str">
        <f>IF(入力シート!I13="","",入力シート!I13)</f>
        <v/>
      </c>
      <c r="J14" s="172" t="str">
        <f t="shared" si="0"/>
        <v/>
      </c>
      <c r="K14" s="172" t="str">
        <f>IF(入力シート!B13="","",入力シート!B13)</f>
        <v/>
      </c>
      <c r="L14" s="776"/>
      <c r="M14" s="181" t="str">
        <f>IF(入力シート!J13="","",入力シート!J13)</f>
        <v/>
      </c>
      <c r="N14" s="779"/>
      <c r="O14" s="776"/>
      <c r="P14" s="773"/>
    </row>
    <row r="15" spans="1:16" s="182" customFormat="1" ht="62.1" customHeight="1">
      <c r="A15" s="771" t="str">
        <f>IF(入力シート!D14="","",入力シート!D14)</f>
        <v/>
      </c>
      <c r="B15" s="770"/>
      <c r="C15" s="769" t="str">
        <f>IF(入力シート!E14="","",入力シート!E14)</f>
        <v/>
      </c>
      <c r="D15" s="770"/>
      <c r="E15" s="769" t="str">
        <f>IF(入力シート!F14="","",入力シート!F14)</f>
        <v/>
      </c>
      <c r="F15" s="770"/>
      <c r="G15" s="170" t="str">
        <f>IF(入力シート!G14="","",入力シート!G14)</f>
        <v/>
      </c>
      <c r="H15" s="172" t="str">
        <f>IF(入力シート!H14="","",入力シート!H14)</f>
        <v/>
      </c>
      <c r="I15" s="181" t="str">
        <f>IF(入力シート!I14="","",入力シート!I14)</f>
        <v/>
      </c>
      <c r="J15" s="172" t="str">
        <f t="shared" si="0"/>
        <v/>
      </c>
      <c r="K15" s="172" t="str">
        <f>IF(入力シート!B14="","",入力シート!B14)</f>
        <v/>
      </c>
      <c r="L15" s="776"/>
      <c r="M15" s="181" t="str">
        <f>IF(入力シート!J14="","",入力シート!J14)</f>
        <v/>
      </c>
      <c r="N15" s="779"/>
      <c r="O15" s="776"/>
      <c r="P15" s="773"/>
    </row>
    <row r="16" spans="1:16" s="182" customFormat="1" ht="62.1" customHeight="1">
      <c r="A16" s="771" t="str">
        <f>IF(入力シート!D15="","",入力シート!D15)</f>
        <v/>
      </c>
      <c r="B16" s="770"/>
      <c r="C16" s="769" t="str">
        <f>IF(入力シート!E15="","",入力シート!E15)</f>
        <v/>
      </c>
      <c r="D16" s="770"/>
      <c r="E16" s="769" t="str">
        <f>IF(入力シート!F15="","",入力シート!F15)</f>
        <v/>
      </c>
      <c r="F16" s="770"/>
      <c r="G16" s="170" t="str">
        <f>IF(入力シート!G15="","",入力シート!G15)</f>
        <v/>
      </c>
      <c r="H16" s="172" t="str">
        <f>IF(入力シート!H15="","",入力シート!H15)</f>
        <v/>
      </c>
      <c r="I16" s="181" t="str">
        <f>IF(入力シート!I15="","",入力シート!I15)</f>
        <v/>
      </c>
      <c r="J16" s="172" t="str">
        <f t="shared" si="0"/>
        <v/>
      </c>
      <c r="K16" s="172" t="str">
        <f>IF(入力シート!B15="","",入力シート!B15)</f>
        <v/>
      </c>
      <c r="L16" s="776"/>
      <c r="M16" s="181" t="str">
        <f>IF(入力シート!J15="","",入力シート!J15)</f>
        <v/>
      </c>
      <c r="N16" s="779"/>
      <c r="O16" s="776"/>
      <c r="P16" s="773"/>
    </row>
    <row r="17" spans="1:17" s="182" customFormat="1" ht="62.1" customHeight="1">
      <c r="A17" s="771" t="str">
        <f>IF(入力シート!D16="","",入力シート!D16)</f>
        <v/>
      </c>
      <c r="B17" s="770"/>
      <c r="C17" s="769" t="str">
        <f>IF(入力シート!E16="","",入力シート!E16)</f>
        <v/>
      </c>
      <c r="D17" s="770"/>
      <c r="E17" s="769" t="str">
        <f>IF(入力シート!F16="","",入力シート!F16)</f>
        <v/>
      </c>
      <c r="F17" s="770"/>
      <c r="G17" s="170" t="str">
        <f>IF(入力シート!G16="","",入力シート!G16)</f>
        <v/>
      </c>
      <c r="H17" s="172" t="str">
        <f>IF(入力シート!H16="","",入力シート!H16)</f>
        <v/>
      </c>
      <c r="I17" s="181" t="str">
        <f>IF(入力シート!I16="","",入力シート!I16)</f>
        <v/>
      </c>
      <c r="J17" s="172" t="str">
        <f t="shared" si="0"/>
        <v/>
      </c>
      <c r="K17" s="172" t="str">
        <f>IF(入力シート!B16="","",入力シート!B16)</f>
        <v/>
      </c>
      <c r="L17" s="776"/>
      <c r="M17" s="181" t="str">
        <f>IF(入力シート!J16="","",入力シート!J16)</f>
        <v/>
      </c>
      <c r="N17" s="779"/>
      <c r="O17" s="776"/>
      <c r="P17" s="773"/>
    </row>
    <row r="18" spans="1:17" s="182" customFormat="1" ht="62.1" customHeight="1">
      <c r="A18" s="771" t="str">
        <f>IF(入力シート!D17="","",入力シート!D17)</f>
        <v/>
      </c>
      <c r="B18" s="770"/>
      <c r="C18" s="769" t="str">
        <f>IF(入力シート!E17="","",入力シート!E17)</f>
        <v/>
      </c>
      <c r="D18" s="770"/>
      <c r="E18" s="769" t="str">
        <f>IF(入力シート!F17="","",入力シート!F17)</f>
        <v/>
      </c>
      <c r="F18" s="770"/>
      <c r="G18" s="170" t="str">
        <f>IF(入力シート!G17="","",入力シート!G17)</f>
        <v/>
      </c>
      <c r="H18" s="172" t="str">
        <f>IF(入力シート!H17="","",入力シート!H17)</f>
        <v/>
      </c>
      <c r="I18" s="181" t="str">
        <f>IF(入力シート!I17="","",入力シート!I17)</f>
        <v/>
      </c>
      <c r="J18" s="172" t="str">
        <f t="shared" si="0"/>
        <v/>
      </c>
      <c r="K18" s="172" t="str">
        <f>IF(入力シート!B17="","",入力シート!B17)</f>
        <v/>
      </c>
      <c r="L18" s="776"/>
      <c r="M18" s="181" t="str">
        <f>IF(入力シート!J17="","",入力シート!J17)</f>
        <v/>
      </c>
      <c r="N18" s="779"/>
      <c r="O18" s="776"/>
      <c r="P18" s="773"/>
    </row>
    <row r="19" spans="1:17" s="187" customFormat="1" ht="54.95" customHeight="1" thickBot="1">
      <c r="A19" s="781" t="s">
        <v>10</v>
      </c>
      <c r="B19" s="782"/>
      <c r="C19" s="783"/>
      <c r="D19" s="783"/>
      <c r="E19" s="783"/>
      <c r="F19" s="783"/>
      <c r="G19" s="183"/>
      <c r="H19" s="183"/>
      <c r="I19" s="184">
        <f>SUM(I9:I18)</f>
        <v>3000</v>
      </c>
      <c r="J19" s="185"/>
      <c r="K19" s="186"/>
      <c r="L19" s="777"/>
      <c r="M19" s="184">
        <f>SUM(M9:M18)</f>
        <v>1500000</v>
      </c>
      <c r="N19" s="780"/>
      <c r="O19" s="777"/>
      <c r="P19" s="774"/>
    </row>
    <row r="20" spans="1:17" s="190" customFormat="1" ht="24.95" customHeight="1">
      <c r="A20" s="17"/>
      <c r="B20" s="17"/>
      <c r="C20" s="17"/>
      <c r="D20" s="17"/>
      <c r="E20" s="17"/>
      <c r="F20" s="27"/>
      <c r="G20" s="17"/>
      <c r="H20" s="17"/>
      <c r="I20" s="188"/>
      <c r="J20" s="27"/>
      <c r="K20" s="17"/>
      <c r="L20" s="188"/>
      <c r="M20" s="17"/>
      <c r="N20" s="17"/>
      <c r="O20" s="17"/>
      <c r="P20" s="17"/>
      <c r="Q20" s="189"/>
    </row>
    <row r="21" spans="1:17" s="190" customFormat="1" ht="24.95" customHeight="1">
      <c r="A21" s="17" t="s">
        <v>347</v>
      </c>
      <c r="B21" s="17"/>
      <c r="C21" s="17"/>
      <c r="D21" s="17"/>
      <c r="E21" s="17"/>
      <c r="F21" s="27"/>
      <c r="G21" s="17"/>
      <c r="H21" s="17"/>
      <c r="I21" s="188"/>
      <c r="J21" s="27"/>
      <c r="K21" s="17"/>
      <c r="L21" s="188"/>
      <c r="M21" s="17"/>
      <c r="N21" s="17"/>
      <c r="O21" s="17"/>
      <c r="P21" s="17"/>
      <c r="Q21" s="189"/>
    </row>
    <row r="22" spans="1:17" s="190" customFormat="1" ht="24.95" customHeight="1">
      <c r="A22" s="17" t="s">
        <v>348</v>
      </c>
      <c r="B22" s="17"/>
      <c r="C22" s="17"/>
      <c r="D22" s="17"/>
      <c r="E22" s="17"/>
      <c r="F22" s="27"/>
      <c r="G22" s="17"/>
      <c r="H22" s="17"/>
      <c r="I22" s="188"/>
      <c r="J22" s="27"/>
      <c r="K22" s="17" t="s">
        <v>349</v>
      </c>
      <c r="L22" s="188"/>
      <c r="M22" s="17"/>
      <c r="N22" s="17"/>
      <c r="O22" s="17"/>
      <c r="P22" s="17"/>
      <c r="Q22" s="189"/>
    </row>
    <row r="23" spans="1:17" ht="24.95" customHeight="1">
      <c r="A23" s="17" t="s">
        <v>350</v>
      </c>
      <c r="B23" s="17"/>
      <c r="C23" s="17"/>
      <c r="D23" s="17"/>
      <c r="E23" s="17"/>
      <c r="F23" s="27"/>
      <c r="G23" s="17"/>
      <c r="H23" s="17"/>
      <c r="I23" s="188"/>
      <c r="J23" s="27"/>
      <c r="K23" s="17" t="s">
        <v>351</v>
      </c>
      <c r="L23" s="188"/>
      <c r="M23" s="17"/>
      <c r="N23" s="17"/>
      <c r="O23" s="17"/>
      <c r="P23" s="17"/>
      <c r="Q23" s="187"/>
    </row>
    <row r="24" spans="1:17" ht="24.95" customHeight="1">
      <c r="A24" s="17"/>
      <c r="B24" s="17"/>
      <c r="C24" s="17"/>
      <c r="D24" s="17"/>
      <c r="E24" s="17"/>
      <c r="F24" s="27"/>
      <c r="G24" s="17"/>
      <c r="H24" s="17"/>
      <c r="I24" s="188"/>
      <c r="J24" s="27"/>
      <c r="K24" s="17"/>
      <c r="L24" s="188"/>
      <c r="M24" s="17"/>
      <c r="N24" s="17"/>
      <c r="O24" s="17"/>
      <c r="P24" s="17"/>
      <c r="Q24" s="187"/>
    </row>
    <row r="25" spans="1:17" ht="24.95" customHeight="1">
      <c r="A25" s="17" t="s">
        <v>332</v>
      </c>
      <c r="B25" s="17"/>
      <c r="C25" s="17"/>
      <c r="D25" s="17"/>
      <c r="E25" s="17"/>
      <c r="F25" s="27"/>
      <c r="G25" s="17"/>
      <c r="H25" s="17"/>
      <c r="I25" s="188"/>
      <c r="J25" s="27"/>
      <c r="K25" s="17" t="s">
        <v>352</v>
      </c>
      <c r="L25" s="17"/>
      <c r="M25" s="17"/>
      <c r="N25" s="17"/>
      <c r="O25" s="17"/>
      <c r="P25" s="17"/>
      <c r="Q25" s="187"/>
    </row>
    <row r="26" spans="1:17" ht="24.95" customHeight="1">
      <c r="A26" s="17" t="s">
        <v>353</v>
      </c>
      <c r="B26" s="17"/>
      <c r="C26" s="17"/>
      <c r="D26" s="17"/>
      <c r="E26" s="17"/>
      <c r="F26" s="27"/>
      <c r="G26" s="17"/>
      <c r="H26" s="17"/>
      <c r="I26" s="188"/>
      <c r="J26" s="27"/>
      <c r="K26" s="17" t="s">
        <v>354</v>
      </c>
      <c r="L26" s="17"/>
      <c r="M26" s="17"/>
      <c r="N26" s="17"/>
      <c r="O26" s="17"/>
      <c r="P26" s="17"/>
      <c r="Q26" s="187"/>
    </row>
    <row r="27" spans="1:17" ht="24.95" customHeight="1">
      <c r="A27" s="17" t="s">
        <v>355</v>
      </c>
      <c r="B27" s="17"/>
      <c r="C27" s="17"/>
      <c r="D27" s="17"/>
      <c r="E27" s="17"/>
      <c r="F27" s="27"/>
      <c r="G27" s="17"/>
      <c r="H27" s="17"/>
      <c r="I27" s="188"/>
      <c r="J27" s="27"/>
      <c r="K27" s="17" t="s">
        <v>356</v>
      </c>
      <c r="L27" s="17"/>
      <c r="M27" s="17"/>
      <c r="N27" s="17"/>
      <c r="O27" s="17"/>
      <c r="P27" s="17"/>
      <c r="Q27" s="187"/>
    </row>
    <row r="28" spans="1:17" ht="24.95" customHeight="1">
      <c r="A28" s="17" t="s">
        <v>357</v>
      </c>
      <c r="B28" s="17"/>
      <c r="C28" s="17"/>
      <c r="D28" s="17"/>
      <c r="E28" s="17"/>
      <c r="F28" s="27"/>
      <c r="G28" s="17"/>
      <c r="H28" s="17"/>
      <c r="I28" s="188"/>
      <c r="J28" s="27"/>
      <c r="K28" s="17"/>
      <c r="L28" s="17"/>
      <c r="M28" s="17"/>
      <c r="N28" s="17"/>
      <c r="O28" s="17"/>
      <c r="P28" s="17"/>
      <c r="Q28" s="187"/>
    </row>
    <row r="29" spans="1:17" ht="24.95" customHeight="1">
      <c r="A29" s="17"/>
      <c r="B29" s="17"/>
      <c r="C29" s="17"/>
      <c r="D29" s="17"/>
      <c r="E29" s="17"/>
      <c r="F29" s="27"/>
      <c r="G29" s="17"/>
      <c r="H29" s="17"/>
      <c r="I29" s="188"/>
      <c r="J29" s="27"/>
      <c r="K29" s="17" t="s">
        <v>358</v>
      </c>
      <c r="L29" s="17"/>
      <c r="M29" s="17"/>
      <c r="N29" s="17"/>
      <c r="O29" s="17"/>
      <c r="P29" s="17"/>
      <c r="Q29" s="187"/>
    </row>
    <row r="30" spans="1:17" ht="24.95" customHeight="1">
      <c r="A30" s="17" t="s">
        <v>359</v>
      </c>
      <c r="B30" s="17"/>
      <c r="C30" s="17"/>
      <c r="D30" s="17"/>
      <c r="E30" s="17"/>
      <c r="F30" s="27"/>
      <c r="G30" s="17"/>
      <c r="H30" s="17"/>
      <c r="I30" s="188"/>
      <c r="J30" s="27"/>
      <c r="K30" s="17" t="s">
        <v>360</v>
      </c>
      <c r="L30" s="17"/>
      <c r="M30" s="17"/>
      <c r="N30" s="17"/>
      <c r="O30" s="17"/>
      <c r="P30" s="17"/>
      <c r="Q30" s="187"/>
    </row>
    <row r="31" spans="1:17" ht="24.95" customHeight="1">
      <c r="A31" s="17" t="s">
        <v>361</v>
      </c>
      <c r="B31" s="17"/>
      <c r="C31" s="17"/>
      <c r="D31" s="17"/>
      <c r="E31" s="17"/>
      <c r="F31" s="27"/>
      <c r="G31" s="17"/>
      <c r="H31" s="17"/>
      <c r="I31" s="188"/>
      <c r="J31" s="27"/>
      <c r="K31" s="17" t="s">
        <v>362</v>
      </c>
      <c r="L31" s="17"/>
      <c r="M31" s="17"/>
      <c r="N31" s="17"/>
      <c r="O31" s="17"/>
      <c r="P31" s="17"/>
      <c r="Q31" s="187"/>
    </row>
    <row r="32" spans="1:17" ht="24.95" customHeight="1">
      <c r="A32" s="17" t="s">
        <v>363</v>
      </c>
      <c r="B32" s="17"/>
      <c r="C32" s="17"/>
      <c r="D32" s="17"/>
      <c r="E32" s="17"/>
      <c r="F32" s="27"/>
      <c r="G32" s="17"/>
      <c r="H32" s="17"/>
      <c r="I32" s="188"/>
      <c r="J32" s="27"/>
      <c r="K32" s="17"/>
      <c r="L32" s="17"/>
      <c r="M32" s="17"/>
      <c r="N32" s="17"/>
      <c r="O32" s="17"/>
      <c r="P32" s="17"/>
      <c r="Q32" s="187"/>
    </row>
    <row r="33" spans="1:17" ht="24.95" customHeight="1">
      <c r="A33" s="17"/>
      <c r="B33" s="17"/>
      <c r="C33" s="17"/>
      <c r="D33" s="17"/>
      <c r="E33" s="17"/>
      <c r="F33" s="27"/>
      <c r="G33" s="17"/>
      <c r="H33" s="17"/>
      <c r="I33" s="188"/>
      <c r="J33" s="27"/>
      <c r="K33" s="17" t="s">
        <v>364</v>
      </c>
      <c r="L33" s="17"/>
      <c r="M33" s="17"/>
      <c r="N33" s="17"/>
      <c r="O33" s="17"/>
      <c r="P33" s="17"/>
      <c r="Q33" s="187"/>
    </row>
    <row r="34" spans="1:17" ht="24.95" customHeight="1">
      <c r="A34" s="17" t="s">
        <v>365</v>
      </c>
      <c r="B34" s="17"/>
      <c r="C34" s="17"/>
      <c r="D34" s="17"/>
      <c r="E34" s="17"/>
      <c r="F34" s="27"/>
      <c r="G34" s="17"/>
      <c r="H34" s="17"/>
      <c r="I34" s="188"/>
      <c r="J34" s="27"/>
      <c r="K34" s="17" t="s">
        <v>366</v>
      </c>
      <c r="L34" s="17"/>
      <c r="M34" s="17"/>
      <c r="N34" s="17"/>
      <c r="O34" s="17"/>
      <c r="P34" s="17"/>
      <c r="Q34" s="187"/>
    </row>
    <row r="35" spans="1:17" ht="24.95" customHeight="1">
      <c r="A35" s="17" t="s">
        <v>367</v>
      </c>
      <c r="B35" s="17"/>
      <c r="C35" s="17"/>
      <c r="D35" s="17"/>
      <c r="E35" s="17"/>
      <c r="F35" s="27"/>
      <c r="G35" s="17"/>
      <c r="H35" s="17"/>
      <c r="I35" s="188"/>
      <c r="J35" s="27"/>
      <c r="K35" s="17" t="s">
        <v>368</v>
      </c>
      <c r="L35" s="17"/>
      <c r="M35" s="17"/>
      <c r="N35" s="17"/>
      <c r="O35" s="17"/>
      <c r="P35" s="17"/>
      <c r="Q35" s="187"/>
    </row>
    <row r="36" spans="1:17" ht="24.95" customHeight="1">
      <c r="A36" s="17" t="s">
        <v>369</v>
      </c>
      <c r="B36" s="17"/>
      <c r="C36" s="17"/>
      <c r="D36" s="17"/>
      <c r="E36" s="17"/>
      <c r="F36" s="27"/>
      <c r="G36" s="17"/>
      <c r="H36" s="17"/>
      <c r="I36" s="188"/>
      <c r="J36" s="27"/>
      <c r="K36" s="17" t="s">
        <v>370</v>
      </c>
      <c r="L36" s="17"/>
      <c r="M36" s="17"/>
      <c r="N36" s="17"/>
      <c r="O36" s="17"/>
      <c r="P36" s="17"/>
      <c r="Q36" s="187"/>
    </row>
    <row r="37" spans="1:17" ht="24.95" customHeight="1">
      <c r="A37" s="17"/>
      <c r="B37" s="17"/>
      <c r="C37" s="17"/>
      <c r="D37" s="17"/>
      <c r="E37" s="17"/>
      <c r="F37" s="27"/>
      <c r="G37" s="17"/>
      <c r="H37" s="17"/>
      <c r="I37" s="188"/>
      <c r="J37" s="27"/>
      <c r="K37" s="17" t="s">
        <v>371</v>
      </c>
      <c r="L37" s="17"/>
      <c r="M37" s="17"/>
      <c r="N37" s="17"/>
      <c r="O37" s="17"/>
      <c r="P37" s="17"/>
      <c r="Q37" s="187"/>
    </row>
    <row r="38" spans="1:17" ht="24.95" customHeight="1">
      <c r="A38" s="17" t="s">
        <v>372</v>
      </c>
      <c r="B38" s="17"/>
      <c r="C38" s="17"/>
      <c r="D38" s="17"/>
      <c r="E38" s="17"/>
      <c r="F38" s="27"/>
      <c r="G38" s="17"/>
      <c r="H38" s="17"/>
      <c r="I38" s="188"/>
      <c r="J38" s="27"/>
      <c r="K38" s="17"/>
      <c r="L38" s="17"/>
      <c r="M38" s="17"/>
      <c r="N38" s="17"/>
      <c r="O38" s="17"/>
      <c r="P38" s="17"/>
      <c r="Q38" s="187"/>
    </row>
    <row r="39" spans="1:17" ht="24.95" customHeight="1">
      <c r="A39" s="17" t="s">
        <v>373</v>
      </c>
      <c r="B39" s="17"/>
      <c r="C39" s="17"/>
      <c r="D39" s="17"/>
      <c r="E39" s="17"/>
      <c r="F39" s="27"/>
      <c r="G39" s="17"/>
      <c r="H39" s="17"/>
      <c r="I39" s="188"/>
      <c r="J39" s="27"/>
      <c r="K39" s="17" t="s">
        <v>374</v>
      </c>
      <c r="L39" s="17"/>
      <c r="M39" s="17"/>
      <c r="N39" s="17"/>
      <c r="O39" s="17"/>
      <c r="P39" s="17"/>
      <c r="Q39" s="187"/>
    </row>
    <row r="40" spans="1:17" ht="24.95" customHeight="1">
      <c r="A40" s="17" t="s">
        <v>375</v>
      </c>
      <c r="B40" s="17"/>
      <c r="C40" s="17"/>
      <c r="D40" s="17"/>
      <c r="E40" s="17"/>
      <c r="F40" s="27"/>
      <c r="G40" s="17"/>
      <c r="H40" s="17"/>
      <c r="I40" s="188"/>
      <c r="J40" s="27"/>
      <c r="K40" s="17" t="s">
        <v>376</v>
      </c>
      <c r="L40" s="17"/>
      <c r="M40" s="17"/>
      <c r="N40" s="17"/>
      <c r="O40" s="17"/>
      <c r="P40" s="17"/>
      <c r="Q40" s="187"/>
    </row>
    <row r="41" spans="1:17" ht="24.95" customHeight="1">
      <c r="A41" s="17" t="s">
        <v>377</v>
      </c>
      <c r="B41" s="17"/>
      <c r="C41" s="17"/>
      <c r="D41" s="17"/>
      <c r="E41" s="17"/>
      <c r="F41" s="27"/>
      <c r="G41" s="17"/>
      <c r="H41" s="17"/>
      <c r="I41" s="188"/>
      <c r="J41" s="27"/>
      <c r="K41" s="17" t="s">
        <v>378</v>
      </c>
      <c r="L41" s="17"/>
      <c r="M41" s="17"/>
      <c r="N41" s="17"/>
      <c r="O41" s="17"/>
      <c r="P41" s="17"/>
      <c r="Q41" s="187"/>
    </row>
    <row r="42" spans="1:17" ht="24.95" customHeight="1">
      <c r="A42" s="17" t="s">
        <v>379</v>
      </c>
      <c r="B42" s="17"/>
      <c r="C42" s="17"/>
      <c r="D42" s="17"/>
      <c r="E42" s="17"/>
      <c r="F42" s="27"/>
      <c r="G42" s="17"/>
      <c r="H42" s="17"/>
      <c r="I42" s="188"/>
      <c r="J42" s="27"/>
      <c r="K42" s="17" t="s">
        <v>380</v>
      </c>
      <c r="L42" s="17"/>
      <c r="M42" s="17"/>
      <c r="N42" s="17"/>
      <c r="O42" s="17"/>
      <c r="P42" s="17"/>
      <c r="Q42" s="187"/>
    </row>
    <row r="43" spans="1:17" ht="24.95" customHeight="1">
      <c r="A43" s="17" t="s">
        <v>381</v>
      </c>
      <c r="B43" s="17"/>
      <c r="C43" s="17"/>
      <c r="D43" s="17"/>
      <c r="E43" s="17"/>
      <c r="F43" s="27"/>
      <c r="G43" s="17"/>
      <c r="H43" s="17"/>
      <c r="I43" s="188"/>
      <c r="J43" s="27"/>
      <c r="K43" s="17" t="s">
        <v>382</v>
      </c>
      <c r="L43" s="17"/>
      <c r="M43" s="17"/>
      <c r="N43" s="17"/>
      <c r="O43" s="17"/>
      <c r="P43" s="17"/>
      <c r="Q43" s="187"/>
    </row>
    <row r="44" spans="1:17" ht="24.95" customHeight="1">
      <c r="A44" s="17" t="s">
        <v>383</v>
      </c>
      <c r="B44" s="17"/>
      <c r="C44" s="17"/>
      <c r="D44" s="17"/>
      <c r="E44" s="17"/>
      <c r="F44" s="27"/>
      <c r="G44" s="17"/>
      <c r="H44" s="17"/>
      <c r="I44" s="188"/>
      <c r="J44" s="27"/>
      <c r="K44" s="17"/>
      <c r="L44" s="17"/>
      <c r="M44" s="17"/>
      <c r="N44" s="17"/>
      <c r="O44" s="17"/>
      <c r="P44" s="17"/>
      <c r="Q44" s="187"/>
    </row>
    <row r="45" spans="1:17" ht="24.95" customHeight="1">
      <c r="A45" s="17" t="s">
        <v>384</v>
      </c>
      <c r="B45" s="17"/>
      <c r="C45" s="17"/>
      <c r="D45" s="17"/>
      <c r="E45" s="17"/>
      <c r="F45" s="27"/>
      <c r="G45" s="17"/>
      <c r="H45" s="17"/>
      <c r="I45" s="188"/>
      <c r="J45" s="27"/>
      <c r="K45" s="17" t="s">
        <v>385</v>
      </c>
      <c r="L45" s="17"/>
      <c r="M45" s="17"/>
      <c r="N45" s="17"/>
      <c r="O45" s="17"/>
      <c r="P45" s="17"/>
      <c r="Q45" s="187"/>
    </row>
    <row r="46" spans="1:17" ht="24.95" customHeight="1">
      <c r="A46" s="187" t="s">
        <v>386</v>
      </c>
      <c r="B46" s="17"/>
      <c r="C46" s="17"/>
      <c r="D46" s="17"/>
      <c r="E46" s="17"/>
      <c r="F46" s="27"/>
      <c r="G46" s="17"/>
      <c r="H46" s="17"/>
      <c r="I46" s="188"/>
      <c r="J46" s="27"/>
      <c r="K46" s="17" t="s">
        <v>387</v>
      </c>
      <c r="L46" s="17"/>
      <c r="M46" s="17"/>
      <c r="N46" s="17"/>
      <c r="O46" s="17"/>
      <c r="P46" s="17"/>
      <c r="Q46" s="187"/>
    </row>
    <row r="47" spans="1:17" ht="24.95" customHeight="1">
      <c r="A47" s="17" t="s">
        <v>388</v>
      </c>
      <c r="B47" s="17"/>
      <c r="C47" s="17"/>
      <c r="D47" s="17"/>
      <c r="E47" s="17"/>
      <c r="F47" s="27"/>
      <c r="G47" s="17"/>
      <c r="H47" s="17"/>
      <c r="I47" s="188"/>
      <c r="J47" s="27"/>
      <c r="K47" s="17" t="s">
        <v>389</v>
      </c>
      <c r="L47" s="188"/>
      <c r="M47" s="17"/>
      <c r="N47" s="17"/>
      <c r="O47" s="17"/>
      <c r="P47" s="17"/>
      <c r="Q47" s="187"/>
    </row>
    <row r="48" spans="1:17" ht="24.95" customHeight="1">
      <c r="A48" s="17" t="s">
        <v>390</v>
      </c>
      <c r="B48" s="17"/>
      <c r="C48" s="17"/>
      <c r="D48" s="17"/>
      <c r="E48" s="17"/>
      <c r="F48" s="27"/>
      <c r="G48" s="17"/>
      <c r="H48" s="17"/>
      <c r="I48" s="188"/>
      <c r="J48" s="27"/>
      <c r="K48" s="17"/>
      <c r="L48" s="188"/>
      <c r="M48" s="17"/>
      <c r="N48" s="17"/>
      <c r="O48" s="17"/>
      <c r="P48" s="17"/>
      <c r="Q48" s="187"/>
    </row>
    <row r="49" spans="1:17" ht="24.95" customHeight="1">
      <c r="A49" s="17" t="s">
        <v>391</v>
      </c>
      <c r="B49" s="17"/>
      <c r="C49" s="17"/>
      <c r="D49" s="17"/>
      <c r="E49" s="17"/>
      <c r="F49" s="27"/>
      <c r="G49" s="17"/>
      <c r="H49" s="17"/>
      <c r="I49" s="188"/>
      <c r="J49" s="27"/>
      <c r="K49" s="17" t="s">
        <v>392</v>
      </c>
      <c r="L49" s="188"/>
      <c r="M49" s="17"/>
      <c r="N49" s="17"/>
      <c r="O49" s="17"/>
      <c r="P49" s="17"/>
      <c r="Q49" s="187"/>
    </row>
    <row r="50" spans="1:17" ht="24.95" customHeight="1">
      <c r="A50" s="17" t="s">
        <v>393</v>
      </c>
      <c r="B50" s="17"/>
      <c r="C50" s="17"/>
      <c r="D50" s="17"/>
      <c r="E50" s="17"/>
      <c r="F50" s="27"/>
      <c r="G50" s="17"/>
      <c r="H50" s="17"/>
      <c r="I50" s="188"/>
      <c r="J50" s="27"/>
      <c r="K50" s="17" t="s">
        <v>394</v>
      </c>
      <c r="L50" s="188"/>
      <c r="M50" s="17"/>
      <c r="N50" s="17"/>
      <c r="O50" s="17"/>
      <c r="P50" s="17"/>
      <c r="Q50" s="187"/>
    </row>
    <row r="51" spans="1:17" ht="24.95" customHeight="1">
      <c r="A51" s="17" t="s">
        <v>395</v>
      </c>
      <c r="B51" s="17"/>
      <c r="C51" s="17"/>
      <c r="D51" s="17"/>
      <c r="E51" s="17"/>
      <c r="F51" s="17"/>
      <c r="G51" s="17"/>
      <c r="H51" s="17"/>
      <c r="I51" s="17"/>
      <c r="J51" s="17"/>
      <c r="K51" s="17" t="s">
        <v>396</v>
      </c>
      <c r="L51" s="188"/>
      <c r="M51" s="17"/>
      <c r="N51" s="17"/>
      <c r="O51" s="17"/>
      <c r="P51" s="17"/>
      <c r="Q51" s="187"/>
    </row>
    <row r="52" spans="1:17" ht="24.95" customHeight="1">
      <c r="A52" s="17"/>
      <c r="B52" s="17"/>
      <c r="C52" s="17"/>
      <c r="D52" s="17"/>
      <c r="E52" s="17"/>
      <c r="F52" s="17"/>
      <c r="G52" s="17"/>
      <c r="H52" s="17"/>
      <c r="I52" s="17"/>
      <c r="J52" s="17"/>
      <c r="K52" s="17" t="s">
        <v>397</v>
      </c>
      <c r="L52" s="188"/>
      <c r="M52" s="17"/>
      <c r="N52" s="17"/>
      <c r="O52" s="17"/>
      <c r="P52" s="17"/>
      <c r="Q52" s="187"/>
    </row>
    <row r="53" spans="1:17" ht="24.95" customHeight="1">
      <c r="A53" s="17" t="s">
        <v>398</v>
      </c>
      <c r="B53" s="17"/>
      <c r="C53" s="17"/>
      <c r="D53" s="17"/>
      <c r="E53" s="17"/>
      <c r="F53" s="27"/>
      <c r="G53" s="17"/>
      <c r="H53" s="17"/>
      <c r="I53" s="188"/>
      <c r="J53" s="27"/>
      <c r="K53" s="17" t="s">
        <v>399</v>
      </c>
      <c r="L53" s="188"/>
      <c r="M53" s="17"/>
      <c r="N53" s="17"/>
      <c r="O53" s="17"/>
      <c r="P53" s="17"/>
      <c r="Q53" s="187"/>
    </row>
    <row r="54" spans="1:17" ht="24.95" customHeight="1">
      <c r="A54" s="17" t="s">
        <v>400</v>
      </c>
      <c r="B54" s="17"/>
      <c r="C54" s="17"/>
      <c r="D54" s="17"/>
      <c r="E54" s="17"/>
      <c r="F54" s="27"/>
      <c r="G54" s="17"/>
      <c r="H54" s="17"/>
      <c r="I54" s="188"/>
      <c r="J54" s="27"/>
      <c r="K54" s="17"/>
      <c r="L54" s="188"/>
      <c r="M54" s="17"/>
      <c r="N54" s="17"/>
      <c r="O54" s="17"/>
      <c r="P54" s="17"/>
      <c r="Q54" s="187"/>
    </row>
    <row r="55" spans="1:17" ht="24.95" customHeight="1">
      <c r="A55" s="17" t="s">
        <v>401</v>
      </c>
      <c r="B55" s="17"/>
      <c r="C55" s="17"/>
      <c r="D55" s="17"/>
      <c r="E55" s="17"/>
      <c r="F55" s="27"/>
      <c r="G55" s="17"/>
      <c r="H55" s="17"/>
      <c r="I55" s="188"/>
      <c r="J55" s="27"/>
      <c r="K55" s="17"/>
      <c r="L55" s="188"/>
      <c r="M55" s="17"/>
      <c r="N55" s="17"/>
      <c r="O55" s="17"/>
      <c r="P55" s="17"/>
      <c r="Q55" s="187"/>
    </row>
    <row r="56" spans="1:17" ht="24.95" customHeight="1">
      <c r="A56" s="17" t="s">
        <v>402</v>
      </c>
      <c r="B56" s="17"/>
      <c r="C56" s="17"/>
      <c r="D56" s="17"/>
      <c r="E56" s="17"/>
      <c r="F56" s="27"/>
      <c r="G56" s="17"/>
      <c r="H56" s="17"/>
      <c r="I56" s="188"/>
      <c r="J56" s="27"/>
      <c r="K56" s="17"/>
      <c r="L56" s="188"/>
      <c r="M56" s="17"/>
      <c r="N56" s="17"/>
      <c r="O56" s="17"/>
      <c r="P56" s="17"/>
      <c r="Q56" s="187"/>
    </row>
    <row r="57" spans="1:17" ht="24.95" customHeight="1">
      <c r="A57" s="17" t="s">
        <v>403</v>
      </c>
      <c r="B57" s="17"/>
      <c r="C57" s="17"/>
      <c r="D57" s="17"/>
      <c r="E57" s="17"/>
      <c r="F57" s="27"/>
      <c r="G57" s="17"/>
      <c r="H57" s="17"/>
      <c r="I57" s="188"/>
      <c r="J57" s="27"/>
      <c r="K57" s="17"/>
      <c r="L57" s="188"/>
      <c r="M57" s="17"/>
      <c r="N57" s="17"/>
      <c r="O57" s="17"/>
      <c r="P57" s="17"/>
      <c r="Q57" s="187"/>
    </row>
    <row r="58" spans="1:17" ht="24.95" customHeight="1">
      <c r="A58" s="17"/>
      <c r="B58" s="17"/>
      <c r="C58" s="17"/>
      <c r="D58" s="17"/>
      <c r="E58" s="17"/>
      <c r="F58" s="27"/>
      <c r="G58" s="17"/>
      <c r="H58" s="17"/>
      <c r="I58" s="188"/>
      <c r="J58" s="27"/>
      <c r="K58" s="17"/>
      <c r="L58" s="191"/>
      <c r="M58" s="17"/>
      <c r="N58" s="17"/>
      <c r="O58" s="17"/>
      <c r="P58" s="17"/>
      <c r="Q58" s="187"/>
    </row>
    <row r="59" spans="1:17" ht="24.95" customHeight="1">
      <c r="A59" s="17"/>
      <c r="B59" s="17"/>
      <c r="C59" s="17"/>
      <c r="D59" s="17"/>
      <c r="E59" s="17"/>
      <c r="F59" s="27"/>
      <c r="G59" s="17"/>
      <c r="H59" s="17"/>
      <c r="I59" s="188"/>
      <c r="J59" s="27"/>
      <c r="K59" s="17"/>
      <c r="L59" s="188"/>
      <c r="M59" s="17"/>
      <c r="N59" s="17"/>
      <c r="O59" s="17"/>
      <c r="P59" s="17"/>
      <c r="Q59" s="187"/>
    </row>
    <row r="60" spans="1:17" ht="24.95" customHeight="1">
      <c r="A60" s="17"/>
      <c r="B60" s="17"/>
      <c r="C60" s="17"/>
      <c r="D60" s="17"/>
      <c r="E60" s="17"/>
      <c r="F60" s="27"/>
      <c r="G60" s="17"/>
      <c r="H60" s="17"/>
      <c r="I60" s="188"/>
      <c r="J60" s="27"/>
      <c r="K60" s="17"/>
      <c r="L60" s="188"/>
      <c r="M60" s="17"/>
      <c r="N60" s="17"/>
      <c r="O60" s="17"/>
      <c r="P60" s="17"/>
      <c r="Q60" s="187"/>
    </row>
    <row r="61" spans="1:17" ht="24.95" customHeight="1">
      <c r="A61" s="17"/>
      <c r="B61" s="17"/>
      <c r="C61" s="17"/>
      <c r="D61" s="17"/>
      <c r="E61" s="17"/>
      <c r="F61" s="27"/>
      <c r="G61" s="17"/>
      <c r="H61" s="17"/>
      <c r="I61" s="188"/>
      <c r="J61" s="27"/>
      <c r="K61" s="17"/>
      <c r="L61" s="188"/>
      <c r="M61" s="17"/>
      <c r="N61" s="17"/>
      <c r="O61" s="17"/>
      <c r="P61" s="17"/>
      <c r="Q61" s="187"/>
    </row>
    <row r="62" spans="1:17" ht="24.95" customHeight="1">
      <c r="A62" s="17"/>
      <c r="B62" s="17"/>
      <c r="C62" s="17"/>
      <c r="D62" s="17"/>
      <c r="E62" s="17"/>
      <c r="F62" s="27"/>
      <c r="G62" s="17"/>
      <c r="H62" s="17"/>
      <c r="I62" s="188"/>
      <c r="J62" s="27"/>
      <c r="K62" s="17"/>
      <c r="L62" s="188"/>
      <c r="M62" s="17"/>
      <c r="N62" s="17"/>
      <c r="O62" s="17"/>
      <c r="P62" s="17"/>
      <c r="Q62" s="187"/>
    </row>
    <row r="63" spans="1:17" ht="24.95" customHeight="1">
      <c r="A63" s="17"/>
      <c r="B63" s="17"/>
      <c r="C63" s="17"/>
      <c r="D63" s="17"/>
      <c r="E63" s="17"/>
      <c r="F63" s="27"/>
      <c r="G63" s="17"/>
      <c r="H63" s="17"/>
      <c r="I63" s="188"/>
      <c r="J63" s="27"/>
      <c r="K63" s="17"/>
      <c r="L63" s="188"/>
      <c r="M63" s="17"/>
      <c r="N63" s="17"/>
      <c r="O63" s="17"/>
      <c r="P63" s="17"/>
      <c r="Q63" s="187"/>
    </row>
    <row r="64" spans="1:17" ht="24.95" customHeight="1">
      <c r="A64" s="17"/>
      <c r="B64" s="17"/>
      <c r="C64" s="17"/>
      <c r="D64" s="17"/>
      <c r="E64" s="17"/>
      <c r="F64" s="27"/>
      <c r="G64" s="17"/>
      <c r="H64" s="17"/>
      <c r="I64" s="188"/>
      <c r="J64" s="27"/>
      <c r="K64" s="17"/>
      <c r="L64" s="188"/>
      <c r="M64" s="17"/>
      <c r="N64" s="17"/>
      <c r="O64" s="17"/>
      <c r="P64" s="17"/>
      <c r="Q64" s="187"/>
    </row>
    <row r="65" spans="1:17" ht="24.95" customHeight="1">
      <c r="A65" s="17"/>
      <c r="B65" s="17"/>
      <c r="C65" s="17"/>
      <c r="D65" s="17"/>
      <c r="E65" s="17"/>
      <c r="F65" s="27"/>
      <c r="G65" s="17"/>
      <c r="H65" s="17"/>
      <c r="I65" s="188"/>
      <c r="J65" s="27"/>
      <c r="K65" s="17"/>
      <c r="L65" s="188"/>
      <c r="M65" s="17"/>
      <c r="N65" s="17"/>
      <c r="O65" s="17"/>
      <c r="P65" s="17"/>
      <c r="Q65" s="187"/>
    </row>
    <row r="66" spans="1:17" ht="24.95" customHeight="1">
      <c r="A66" s="17"/>
      <c r="B66" s="17"/>
      <c r="C66" s="17"/>
      <c r="D66" s="17"/>
      <c r="E66" s="17"/>
      <c r="F66" s="27"/>
      <c r="G66" s="17"/>
      <c r="H66" s="17"/>
      <c r="I66" s="188"/>
      <c r="J66" s="27"/>
      <c r="K66" s="17"/>
      <c r="L66" s="188"/>
      <c r="M66" s="17"/>
      <c r="N66" s="17"/>
      <c r="O66" s="17"/>
      <c r="P66" s="17"/>
      <c r="Q66" s="187"/>
    </row>
    <row r="67" spans="1:17" ht="27.95" customHeight="1">
      <c r="A67" s="187"/>
      <c r="B67" s="187"/>
      <c r="C67" s="187"/>
      <c r="D67" s="187"/>
      <c r="E67" s="187"/>
      <c r="F67" s="192"/>
      <c r="G67" s="187"/>
      <c r="H67" s="187"/>
      <c r="I67" s="193"/>
      <c r="J67" s="192"/>
      <c r="K67" s="17"/>
      <c r="L67" s="188"/>
      <c r="M67" s="17"/>
      <c r="N67" s="17"/>
      <c r="O67" s="17"/>
      <c r="P67" s="17"/>
      <c r="Q67" s="187"/>
    </row>
    <row r="68" spans="1:17" ht="24.95" customHeight="1">
      <c r="A68" s="187"/>
      <c r="B68" s="187"/>
      <c r="C68" s="187"/>
      <c r="D68" s="187"/>
      <c r="E68" s="187"/>
      <c r="F68" s="192"/>
      <c r="G68" s="187"/>
      <c r="H68" s="187"/>
      <c r="I68" s="193"/>
      <c r="J68" s="192"/>
      <c r="K68" s="187"/>
      <c r="L68" s="193"/>
      <c r="M68" s="187"/>
      <c r="N68" s="187"/>
      <c r="O68" s="187"/>
      <c r="P68" s="187"/>
      <c r="Q68" s="187"/>
    </row>
    <row r="69" spans="1:17" ht="24.95" customHeight="1">
      <c r="A69" s="187"/>
      <c r="B69" s="187"/>
      <c r="C69" s="187"/>
      <c r="D69" s="187"/>
      <c r="E69" s="187"/>
      <c r="F69" s="192"/>
      <c r="G69" s="187"/>
      <c r="H69" s="187"/>
      <c r="I69" s="193"/>
      <c r="J69" s="192"/>
      <c r="K69" s="187"/>
      <c r="L69" s="193"/>
      <c r="M69" s="187"/>
      <c r="N69" s="187"/>
      <c r="O69" s="187"/>
      <c r="P69" s="187"/>
      <c r="Q69" s="187"/>
    </row>
    <row r="70" spans="1:17" ht="24.95" customHeight="1">
      <c r="A70" s="187"/>
      <c r="B70" s="187"/>
      <c r="C70" s="187"/>
      <c r="D70" s="187"/>
      <c r="E70" s="187"/>
      <c r="F70" s="192"/>
      <c r="G70" s="187"/>
      <c r="H70" s="187"/>
      <c r="I70" s="193"/>
      <c r="J70" s="192"/>
      <c r="K70" s="187"/>
      <c r="L70" s="193"/>
      <c r="M70" s="187"/>
      <c r="N70" s="187"/>
      <c r="O70" s="187"/>
      <c r="P70" s="187"/>
      <c r="Q70" s="187"/>
    </row>
    <row r="71" spans="1:17" ht="24.95" customHeight="1">
      <c r="K71" s="187"/>
      <c r="L71" s="193"/>
      <c r="M71" s="187"/>
      <c r="N71" s="187"/>
      <c r="O71" s="187"/>
      <c r="P71" s="187"/>
    </row>
  </sheetData>
  <mergeCells count="52">
    <mergeCell ref="A2:P2"/>
    <mergeCell ref="H4:K4"/>
    <mergeCell ref="N4:P4"/>
    <mergeCell ref="H5:K5"/>
    <mergeCell ref="N5:P5"/>
    <mergeCell ref="A4:B5"/>
    <mergeCell ref="A6:J6"/>
    <mergeCell ref="K6:P6"/>
    <mergeCell ref="A7:F7"/>
    <mergeCell ref="G7:H7"/>
    <mergeCell ref="J7:J8"/>
    <mergeCell ref="K7:K8"/>
    <mergeCell ref="A8:B8"/>
    <mergeCell ref="C8:D8"/>
    <mergeCell ref="E8:F8"/>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C17:D17"/>
    <mergeCell ref="E17:F17"/>
    <mergeCell ref="A18:B18"/>
    <mergeCell ref="C18:D18"/>
    <mergeCell ref="E18:F18"/>
  </mergeCells>
  <phoneticPr fontId="3"/>
  <dataValidations disablePrompts="1" count="1">
    <dataValidation showInputMessage="1" showErrorMessage="1" sqref="G19" xr:uid="{F2A284D6-44B8-4A63-92AB-36EF6F60544D}"/>
  </dataValidations>
  <pageMargins left="0.31496062992125984" right="0.15748031496062992" top="0.55118110236220474" bottom="0.51181102362204722" header="0.15748031496062992" footer="0.31496062992125984"/>
  <pageSetup paperSize="9" scale="53" fitToWidth="0" fitToHeight="0" orientation="landscape" copies="2" r:id="rId1"/>
  <headerFooter alignWithMargins="0"/>
  <rowBreaks count="1" manualBreakCount="1">
    <brk id="19" max="1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8CBF-F035-4E27-97E2-FCCA0663FCDC}">
  <sheetPr>
    <tabColor rgb="FFFFC000"/>
    <pageSetUpPr fitToPage="1"/>
  </sheetPr>
  <dimension ref="A1:F50"/>
  <sheetViews>
    <sheetView view="pageBreakPreview" topLeftCell="A15" zoomScale="85" zoomScaleNormal="55" zoomScaleSheetLayoutView="85" workbookViewId="0">
      <selection activeCell="A3" sqref="A3:F3"/>
    </sheetView>
  </sheetViews>
  <sheetFormatPr defaultColWidth="9" defaultRowHeight="14.25"/>
  <cols>
    <col min="1" max="4" width="14.625" style="77" customWidth="1"/>
    <col min="5" max="5" width="16.5" style="194" customWidth="1"/>
    <col min="6" max="6" width="14.625" style="195" customWidth="1"/>
    <col min="7" max="16384" width="9" style="77"/>
  </cols>
  <sheetData>
    <row r="1" spans="1:6" ht="20.100000000000001" customHeight="1">
      <c r="A1" s="78" t="s">
        <v>404</v>
      </c>
    </row>
    <row r="2" spans="1:6" ht="34.5" customHeight="1"/>
    <row r="3" spans="1:6" ht="17.25">
      <c r="A3" s="809" t="s">
        <v>405</v>
      </c>
      <c r="B3" s="809"/>
      <c r="C3" s="809"/>
      <c r="D3" s="809"/>
      <c r="E3" s="809"/>
      <c r="F3" s="809"/>
    </row>
    <row r="4" spans="1:6" ht="20.100000000000001" customHeight="1"/>
    <row r="5" spans="1:6" ht="20.100000000000001" customHeight="1">
      <c r="E5" s="587" t="s">
        <v>190</v>
      </c>
      <c r="F5" s="587"/>
    </row>
    <row r="6" spans="1:6" ht="20.100000000000001" customHeight="1"/>
    <row r="7" spans="1:6" ht="20.100000000000001" customHeight="1">
      <c r="A7" s="77" t="s">
        <v>166</v>
      </c>
    </row>
    <row r="8" spans="1:6" ht="20.100000000000001" customHeight="1">
      <c r="A8" s="77" t="s">
        <v>406</v>
      </c>
    </row>
    <row r="9" spans="1:6" ht="20.100000000000001" customHeight="1"/>
    <row r="10" spans="1:6" ht="24.75" customHeight="1">
      <c r="D10" s="196" t="s">
        <v>31</v>
      </c>
      <c r="E10" s="810" t="str">
        <f>IF(入力シート!N8="","",入力シート!N8)</f>
        <v>鹿児島県○○町大字○○12番地3</v>
      </c>
      <c r="F10" s="810"/>
    </row>
    <row r="11" spans="1:6" ht="24.75" customHeight="1">
      <c r="D11" s="196" t="s">
        <v>30</v>
      </c>
      <c r="E11" s="194" t="str">
        <f>IF(入力シート!N10="","",入力シート!N10)</f>
        <v>佐藤○○</v>
      </c>
      <c r="F11" s="197" t="s">
        <v>46</v>
      </c>
    </row>
    <row r="12" spans="1:6" ht="20.100000000000001" customHeight="1"/>
    <row r="13" spans="1:6" ht="20.100000000000001" customHeight="1">
      <c r="A13" s="811" t="s">
        <v>407</v>
      </c>
      <c r="B13" s="811"/>
      <c r="C13" s="811"/>
      <c r="D13" s="811"/>
      <c r="E13" s="811"/>
      <c r="F13" s="811"/>
    </row>
    <row r="14" spans="1:6" ht="20.100000000000001" customHeight="1">
      <c r="A14" s="811"/>
      <c r="B14" s="811"/>
      <c r="C14" s="811"/>
      <c r="D14" s="811"/>
      <c r="E14" s="811"/>
      <c r="F14" s="811"/>
    </row>
    <row r="15" spans="1:6" ht="20.100000000000001" customHeight="1">
      <c r="A15" s="811"/>
      <c r="B15" s="811"/>
      <c r="C15" s="811"/>
      <c r="D15" s="811"/>
      <c r="E15" s="811"/>
      <c r="F15" s="811"/>
    </row>
    <row r="16" spans="1:6" ht="20.100000000000001" customHeight="1">
      <c r="A16" s="811"/>
      <c r="B16" s="811"/>
      <c r="C16" s="811"/>
      <c r="D16" s="811"/>
      <c r="E16" s="811"/>
      <c r="F16" s="811"/>
    </row>
    <row r="17" spans="1:6" ht="20.100000000000001" customHeight="1"/>
    <row r="18" spans="1:6" ht="20.100000000000001" customHeight="1">
      <c r="A18" s="504" t="s">
        <v>21</v>
      </c>
      <c r="B18" s="504"/>
      <c r="C18" s="504"/>
      <c r="D18" s="504"/>
      <c r="E18" s="504"/>
      <c r="F18" s="504"/>
    </row>
    <row r="19" spans="1:6" ht="20.100000000000001" customHeight="1">
      <c r="A19" s="77" t="s">
        <v>408</v>
      </c>
      <c r="B19" s="77" t="str">
        <f>入力シート!P3</f>
        <v>○○町</v>
      </c>
    </row>
    <row r="20" spans="1:6" ht="20.100000000000001" customHeight="1">
      <c r="A20" s="812" t="s">
        <v>29</v>
      </c>
      <c r="B20" s="812"/>
      <c r="C20" s="812"/>
      <c r="D20" s="812"/>
      <c r="E20" s="812"/>
      <c r="F20" s="813" t="s">
        <v>24</v>
      </c>
    </row>
    <row r="21" spans="1:6" ht="20.100000000000001" customHeight="1">
      <c r="A21" s="198" t="s">
        <v>17</v>
      </c>
      <c r="B21" s="199" t="s">
        <v>18</v>
      </c>
      <c r="C21" s="200" t="s">
        <v>3</v>
      </c>
      <c r="D21" s="199" t="s">
        <v>22</v>
      </c>
      <c r="E21" s="201" t="s">
        <v>409</v>
      </c>
      <c r="F21" s="813"/>
    </row>
    <row r="22" spans="1:6" ht="20.25" customHeight="1">
      <c r="A22" s="202" t="str">
        <f>IF(入力シート!D8="","",入力シート!D8)</f>
        <v>〇〇</v>
      </c>
      <c r="B22" s="203" t="str">
        <f>IF(入力シート!E8="","",入力シート!E8)</f>
        <v>××</v>
      </c>
      <c r="C22" s="204" t="str">
        <f>IF(入力シート!F8="","",入力シート!F8)</f>
        <v>111番地</v>
      </c>
      <c r="D22" s="205" t="str">
        <f>IF(入力シート!H8="","",入力シート!H8)</f>
        <v>畑</v>
      </c>
      <c r="E22" s="206">
        <f>IF(入力シート!I8="","",入力シート!I8)</f>
        <v>1000</v>
      </c>
      <c r="F22" s="207"/>
    </row>
    <row r="23" spans="1:6" ht="20.25" customHeight="1">
      <c r="A23" s="208" t="str">
        <f>IF(入力シート!D9="","",入力シート!D9)</f>
        <v>〇〇</v>
      </c>
      <c r="B23" s="209" t="str">
        <f>IF(入力シート!E9="","",入力シート!E9)</f>
        <v>△△</v>
      </c>
      <c r="C23" s="210" t="str">
        <f>IF(入力シート!F9="","",入力シート!F9)</f>
        <v>222番地</v>
      </c>
      <c r="D23" s="211" t="str">
        <f>IF(入力シート!H9="","",入力シート!H9)</f>
        <v>畑</v>
      </c>
      <c r="E23" s="212">
        <f>IF(入力シート!I9="","",入力シート!I9)</f>
        <v>2000</v>
      </c>
      <c r="F23" s="213"/>
    </row>
    <row r="24" spans="1:6" ht="19.5" customHeight="1">
      <c r="A24" s="208" t="str">
        <f>IF(入力シート!D10="","",入力シート!D10)</f>
        <v/>
      </c>
      <c r="B24" s="209" t="str">
        <f>IF(入力シート!E10="","",入力シート!E10)</f>
        <v/>
      </c>
      <c r="C24" s="210" t="str">
        <f>IF(入力シート!F10="","",入力シート!F10)</f>
        <v/>
      </c>
      <c r="D24" s="211" t="str">
        <f>IF(入力シート!H10="","",入力シート!H10)</f>
        <v/>
      </c>
      <c r="E24" s="212" t="str">
        <f>IF(入力シート!I10="","",入力シート!I10)</f>
        <v/>
      </c>
      <c r="F24" s="213"/>
    </row>
    <row r="25" spans="1:6" ht="20.100000000000001" customHeight="1">
      <c r="A25" s="208" t="str">
        <f>IF(入力シート!D11="","",入力シート!D11)</f>
        <v/>
      </c>
      <c r="B25" s="209" t="str">
        <f>IF(入力シート!E11="","",入力シート!E11)</f>
        <v/>
      </c>
      <c r="C25" s="210" t="str">
        <f>IF(入力シート!F11="","",入力シート!F11)</f>
        <v/>
      </c>
      <c r="D25" s="211" t="str">
        <f>IF(入力シート!H11="","",入力シート!H11)</f>
        <v/>
      </c>
      <c r="E25" s="212" t="str">
        <f>IF(入力シート!I11="","",入力シート!I11)</f>
        <v/>
      </c>
      <c r="F25" s="213"/>
    </row>
    <row r="26" spans="1:6" ht="20.100000000000001" customHeight="1">
      <c r="A26" s="208" t="str">
        <f>IF(入力シート!D12="","",入力シート!D12)</f>
        <v/>
      </c>
      <c r="B26" s="209" t="str">
        <f>IF(入力シート!E12="","",入力シート!E12)</f>
        <v/>
      </c>
      <c r="C26" s="210" t="str">
        <f>IF(入力シート!F12="","",入力シート!F12)</f>
        <v/>
      </c>
      <c r="D26" s="211" t="str">
        <f>IF(入力シート!H12="","",入力シート!H12)</f>
        <v/>
      </c>
      <c r="E26" s="212" t="str">
        <f>IF(入力シート!I12="","",入力シート!I12)</f>
        <v/>
      </c>
      <c r="F26" s="213"/>
    </row>
    <row r="27" spans="1:6" ht="20.100000000000001" customHeight="1">
      <c r="A27" s="214" t="str">
        <f>IF(入力シート!D13="","",入力シート!D13)</f>
        <v/>
      </c>
      <c r="B27" s="215" t="str">
        <f>IF(入力シート!E13="","",入力シート!E13)</f>
        <v/>
      </c>
      <c r="C27" s="210" t="str">
        <f>IF(入力シート!F13="","",入力シート!F13)</f>
        <v/>
      </c>
      <c r="D27" s="211" t="str">
        <f>IF(入力シート!H13="","",入力シート!H13)</f>
        <v/>
      </c>
      <c r="E27" s="212" t="str">
        <f>IF(入力シート!I13="","",入力シート!I13)</f>
        <v/>
      </c>
      <c r="F27" s="213"/>
    </row>
    <row r="28" spans="1:6" ht="20.100000000000001" customHeight="1">
      <c r="A28" s="214" t="str">
        <f>IF(入力シート!D14="","",入力シート!D14)</f>
        <v/>
      </c>
      <c r="B28" s="215" t="str">
        <f>IF(入力シート!E14="","",入力シート!E14)</f>
        <v/>
      </c>
      <c r="C28" s="210" t="str">
        <f>IF(入力シート!F14="","",入力シート!F14)</f>
        <v/>
      </c>
      <c r="D28" s="211" t="str">
        <f>IF(入力シート!H14="","",入力シート!H14)</f>
        <v/>
      </c>
      <c r="E28" s="212" t="str">
        <f>IF(入力シート!I14="","",入力シート!I14)</f>
        <v/>
      </c>
      <c r="F28" s="213"/>
    </row>
    <row r="29" spans="1:6" ht="20.100000000000001" customHeight="1">
      <c r="A29" s="214" t="str">
        <f>IF(入力シート!D15="","",入力シート!D15)</f>
        <v/>
      </c>
      <c r="B29" s="215" t="str">
        <f>IF(入力シート!E15="","",入力シート!E15)</f>
        <v/>
      </c>
      <c r="C29" s="210" t="str">
        <f>IF(入力シート!F15="","",入力シート!F15)</f>
        <v/>
      </c>
      <c r="D29" s="211" t="str">
        <f>IF(入力シート!H15="","",入力シート!H15)</f>
        <v/>
      </c>
      <c r="E29" s="212" t="str">
        <f>IF(入力シート!I15="","",入力シート!I15)</f>
        <v/>
      </c>
      <c r="F29" s="213"/>
    </row>
    <row r="30" spans="1:6" ht="20.100000000000001" customHeight="1">
      <c r="A30" s="214" t="str">
        <f>IF(入力シート!D16="","",入力シート!D16)</f>
        <v/>
      </c>
      <c r="B30" s="215" t="str">
        <f>IF(入力シート!E16="","",入力シート!E16)</f>
        <v/>
      </c>
      <c r="C30" s="210" t="str">
        <f>IF(入力シート!F16="","",入力シート!F16)</f>
        <v/>
      </c>
      <c r="D30" s="211" t="str">
        <f>IF(入力シート!H16="","",入力シート!H16)</f>
        <v/>
      </c>
      <c r="E30" s="212" t="str">
        <f>IF(入力シート!I16="","",入力シート!I16)</f>
        <v/>
      </c>
      <c r="F30" s="213"/>
    </row>
    <row r="31" spans="1:6" ht="20.100000000000001" customHeight="1">
      <c r="A31" s="214" t="str">
        <f>IF(入力シート!D17="","",入力シート!D17)</f>
        <v/>
      </c>
      <c r="B31" s="215" t="str">
        <f>IF(入力シート!E17="","",入力シート!E17)</f>
        <v/>
      </c>
      <c r="C31" s="210" t="str">
        <f>IF(入力シート!F17="","",入力シート!F17)</f>
        <v/>
      </c>
      <c r="D31" s="211" t="str">
        <f>IF(入力シート!H17="","",入力シート!H17)</f>
        <v/>
      </c>
      <c r="E31" s="212" t="str">
        <f>IF(入力シート!I17="","",入力シート!I17)</f>
        <v/>
      </c>
      <c r="F31" s="213"/>
    </row>
    <row r="32" spans="1:6" ht="20.100000000000001" customHeight="1">
      <c r="A32" s="214"/>
      <c r="B32" s="215"/>
      <c r="C32" s="210"/>
      <c r="D32" s="211"/>
      <c r="E32" s="212"/>
      <c r="F32" s="213"/>
    </row>
    <row r="33" spans="1:6" ht="20.100000000000001" customHeight="1">
      <c r="A33" s="214"/>
      <c r="B33" s="215"/>
      <c r="C33" s="210"/>
      <c r="D33" s="211"/>
      <c r="E33" s="212"/>
      <c r="F33" s="213"/>
    </row>
    <row r="34" spans="1:6" ht="20.100000000000001" customHeight="1">
      <c r="A34" s="214"/>
      <c r="B34" s="215"/>
      <c r="C34" s="210"/>
      <c r="D34" s="211"/>
      <c r="E34" s="212"/>
      <c r="F34" s="213"/>
    </row>
    <row r="35" spans="1:6" ht="20.100000000000001" customHeight="1">
      <c r="A35" s="214"/>
      <c r="B35" s="215"/>
      <c r="C35" s="210"/>
      <c r="D35" s="211"/>
      <c r="E35" s="212"/>
      <c r="F35" s="213"/>
    </row>
    <row r="36" spans="1:6" ht="20.100000000000001" customHeight="1">
      <c r="A36" s="214"/>
      <c r="B36" s="215"/>
      <c r="C36" s="210"/>
      <c r="D36" s="211"/>
      <c r="E36" s="212"/>
      <c r="F36" s="213"/>
    </row>
    <row r="37" spans="1:6" ht="20.100000000000001" hidden="1" customHeight="1">
      <c r="A37" s="214"/>
      <c r="B37" s="215"/>
      <c r="C37" s="210"/>
      <c r="D37" s="211"/>
      <c r="E37" s="212"/>
      <c r="F37" s="213"/>
    </row>
    <row r="38" spans="1:6" ht="20.100000000000001" hidden="1" customHeight="1">
      <c r="A38" s="214"/>
      <c r="B38" s="215"/>
      <c r="C38" s="210"/>
      <c r="D38" s="211"/>
      <c r="E38" s="212"/>
      <c r="F38" s="213"/>
    </row>
    <row r="39" spans="1:6" ht="20.100000000000001" hidden="1" customHeight="1">
      <c r="A39" s="214"/>
      <c r="B39" s="215"/>
      <c r="C39" s="210"/>
      <c r="D39" s="211"/>
      <c r="E39" s="212"/>
      <c r="F39" s="213"/>
    </row>
    <row r="40" spans="1:6" ht="20.100000000000001" hidden="1" customHeight="1">
      <c r="A40" s="214"/>
      <c r="B40" s="215"/>
      <c r="C40" s="210"/>
      <c r="D40" s="211"/>
      <c r="E40" s="212"/>
      <c r="F40" s="213"/>
    </row>
    <row r="41" spans="1:6" ht="20.100000000000001" hidden="1" customHeight="1">
      <c r="A41" s="214"/>
      <c r="B41" s="215"/>
      <c r="C41" s="210"/>
      <c r="D41" s="211"/>
      <c r="E41" s="212"/>
      <c r="F41" s="213"/>
    </row>
    <row r="42" spans="1:6" ht="20.100000000000001" customHeight="1">
      <c r="A42" s="216"/>
      <c r="B42" s="217"/>
      <c r="C42" s="218"/>
      <c r="D42" s="219"/>
      <c r="E42" s="220"/>
      <c r="F42" s="221"/>
    </row>
    <row r="43" spans="1:6" ht="20.100000000000001" customHeight="1"/>
    <row r="44" spans="1:6" ht="20.100000000000001" customHeight="1">
      <c r="A44" s="808" t="s">
        <v>104</v>
      </c>
      <c r="B44" s="808"/>
    </row>
    <row r="45" spans="1:6" ht="20.100000000000001" customHeight="1">
      <c r="A45" s="77" t="s">
        <v>25</v>
      </c>
    </row>
    <row r="46" spans="1:6" ht="20.100000000000001" customHeight="1">
      <c r="C46" s="91" t="s">
        <v>410</v>
      </c>
      <c r="E46" s="77"/>
    </row>
    <row r="47" spans="1:6" ht="20.100000000000001" customHeight="1">
      <c r="C47" s="77" t="s">
        <v>26</v>
      </c>
      <c r="D47" s="77" t="s">
        <v>20</v>
      </c>
    </row>
    <row r="48" spans="1:6" ht="20.100000000000001" customHeight="1">
      <c r="C48" s="77" t="s">
        <v>27</v>
      </c>
      <c r="D48" s="77" t="s">
        <v>166</v>
      </c>
    </row>
    <row r="49" spans="3:6" ht="20.100000000000001" customHeight="1">
      <c r="D49" s="77" t="s">
        <v>411</v>
      </c>
    </row>
    <row r="50" spans="3:6" ht="20.100000000000001" customHeight="1">
      <c r="C50" s="77" t="s">
        <v>28</v>
      </c>
      <c r="D50" s="77" t="s">
        <v>412</v>
      </c>
      <c r="E50" s="194" t="s">
        <v>413</v>
      </c>
      <c r="F50" s="222" t="s">
        <v>46</v>
      </c>
    </row>
  </sheetData>
  <mergeCells count="8">
    <mergeCell ref="A44:B44"/>
    <mergeCell ref="A3:F3"/>
    <mergeCell ref="E5:F5"/>
    <mergeCell ref="E10:F10"/>
    <mergeCell ref="A13:F16"/>
    <mergeCell ref="A18:F18"/>
    <mergeCell ref="A20:E20"/>
    <mergeCell ref="F20:F21"/>
  </mergeCells>
  <phoneticPr fontId="3"/>
  <dataValidations count="1">
    <dataValidation imeMode="halfAlpha" allowBlank="1" showInputMessage="1" showErrorMessage="1" sqref="C42 E22:E42" xr:uid="{3720CFBE-AB60-4244-96A8-64C41152BF40}"/>
  </dataValidations>
  <pageMargins left="0.70866141732283472" right="0.23622047244094491" top="0.35433070866141736" bottom="0.39370078740157483" header="0.15748031496062992" footer="0.51181102362204722"/>
  <pageSetup paperSize="9" scale="92"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20ED-57B5-4DB0-A478-06322A149259}">
  <sheetPr>
    <tabColor rgb="FFFFC000"/>
  </sheetPr>
  <dimension ref="A1:T60"/>
  <sheetViews>
    <sheetView view="pageBreakPreview" zoomScale="85" zoomScaleNormal="55" zoomScaleSheetLayoutView="85" workbookViewId="0">
      <selection activeCell="A5" sqref="A5:N6"/>
    </sheetView>
  </sheetViews>
  <sheetFormatPr defaultColWidth="9" defaultRowHeight="14.25"/>
  <cols>
    <col min="1" max="14" width="5.625" style="77" customWidth="1"/>
    <col min="15" max="22" width="6.25" style="77" customWidth="1"/>
    <col min="23" max="16384" width="9" style="77"/>
  </cols>
  <sheetData>
    <row r="1" spans="1:20" ht="22.5" customHeight="1">
      <c r="A1" s="223" t="s">
        <v>414</v>
      </c>
    </row>
    <row r="2" spans="1:20" ht="26.25" customHeight="1">
      <c r="A2" s="857" t="s">
        <v>415</v>
      </c>
      <c r="B2" s="857"/>
      <c r="C2" s="857"/>
      <c r="D2" s="857"/>
      <c r="E2" s="857"/>
      <c r="F2" s="857"/>
      <c r="G2" s="857"/>
      <c r="H2" s="857"/>
      <c r="I2" s="857"/>
      <c r="J2" s="857"/>
      <c r="K2" s="857"/>
      <c r="L2" s="857"/>
      <c r="M2" s="857"/>
      <c r="N2" s="857"/>
      <c r="O2" s="224"/>
      <c r="P2" s="224"/>
      <c r="Q2" s="224"/>
      <c r="R2" s="224"/>
      <c r="S2" s="224"/>
      <c r="T2" s="224"/>
    </row>
    <row r="3" spans="1:20" ht="26.25" customHeight="1">
      <c r="A3" s="857"/>
      <c r="B3" s="857"/>
      <c r="C3" s="857"/>
      <c r="D3" s="857"/>
      <c r="E3" s="857"/>
      <c r="F3" s="857"/>
      <c r="G3" s="857"/>
      <c r="H3" s="857"/>
      <c r="I3" s="857"/>
      <c r="J3" s="857"/>
      <c r="K3" s="857"/>
      <c r="L3" s="857"/>
      <c r="M3" s="857"/>
      <c r="N3" s="857"/>
      <c r="O3" s="224"/>
      <c r="P3" s="224"/>
      <c r="Q3" s="224"/>
      <c r="R3" s="224"/>
      <c r="S3" s="224"/>
      <c r="T3" s="224"/>
    </row>
    <row r="4" spans="1:20" ht="18.75" customHeight="1"/>
    <row r="5" spans="1:20" s="225" customFormat="1" ht="7.5" customHeight="1">
      <c r="A5" s="858" t="s">
        <v>416</v>
      </c>
      <c r="B5" s="859"/>
      <c r="C5" s="859"/>
      <c r="D5" s="859"/>
      <c r="E5" s="859"/>
      <c r="F5" s="862">
        <f>F21</f>
        <v>1483500</v>
      </c>
      <c r="G5" s="863"/>
      <c r="H5" s="863"/>
      <c r="I5" s="863"/>
      <c r="J5" s="863"/>
      <c r="K5" s="863"/>
      <c r="L5" s="863"/>
      <c r="M5" s="863"/>
      <c r="N5" s="864"/>
    </row>
    <row r="6" spans="1:20" ht="30" customHeight="1">
      <c r="A6" s="860"/>
      <c r="B6" s="861"/>
      <c r="C6" s="861"/>
      <c r="D6" s="861"/>
      <c r="E6" s="861"/>
      <c r="F6" s="865"/>
      <c r="G6" s="866"/>
      <c r="H6" s="866"/>
      <c r="I6" s="866"/>
      <c r="J6" s="866"/>
      <c r="K6" s="866"/>
      <c r="L6" s="866"/>
      <c r="M6" s="866"/>
      <c r="N6" s="867"/>
    </row>
    <row r="7" spans="1:20" ht="18.75" customHeight="1"/>
    <row r="8" spans="1:20" ht="26.25" customHeight="1">
      <c r="B8" s="868" t="s">
        <v>417</v>
      </c>
      <c r="C8" s="869"/>
      <c r="D8" s="869"/>
      <c r="E8" s="869"/>
      <c r="F8" s="869"/>
      <c r="G8" s="869"/>
      <c r="H8" s="869"/>
      <c r="I8" s="869"/>
      <c r="J8" s="869"/>
      <c r="K8" s="869"/>
      <c r="L8" s="869"/>
      <c r="M8" s="869"/>
    </row>
    <row r="9" spans="1:20" ht="18.75" customHeight="1"/>
    <row r="10" spans="1:20" ht="26.25" customHeight="1">
      <c r="A10" s="870" t="s">
        <v>418</v>
      </c>
      <c r="B10" s="871"/>
      <c r="C10" s="872"/>
      <c r="D10" s="873" t="str">
        <f>IF(入力シート!C8="","",(入力シート!C8)&amp;(入力シート!D8)&amp;"字"&amp;(入力シート!E8)&amp;(入力シート!F8))</f>
        <v>Ａ町〇〇字××111番地</v>
      </c>
      <c r="E10" s="874"/>
      <c r="F10" s="874"/>
      <c r="G10" s="874"/>
      <c r="H10" s="874"/>
      <c r="I10" s="874"/>
      <c r="J10" s="874"/>
      <c r="K10" s="874"/>
      <c r="L10" s="874"/>
      <c r="M10" s="874"/>
      <c r="N10" s="875"/>
    </row>
    <row r="11" spans="1:20" ht="26.25" customHeight="1">
      <c r="A11" s="227" t="s">
        <v>419</v>
      </c>
      <c r="B11" s="876" t="str">
        <f>入力シート!H8</f>
        <v>畑</v>
      </c>
      <c r="C11" s="872"/>
      <c r="D11" s="227" t="s">
        <v>420</v>
      </c>
      <c r="E11" s="877">
        <f>入力シート!I8</f>
        <v>1000</v>
      </c>
      <c r="F11" s="878"/>
      <c r="G11" s="226" t="s">
        <v>421</v>
      </c>
      <c r="H11" s="227" t="s">
        <v>422</v>
      </c>
      <c r="I11" s="228">
        <f>入力シート!H27-1</f>
        <v>1</v>
      </c>
      <c r="J11" s="226" t="s">
        <v>423</v>
      </c>
      <c r="K11" s="227" t="s">
        <v>424</v>
      </c>
      <c r="L11" s="877">
        <f>入力シート!I18</f>
        <v>3000</v>
      </c>
      <c r="M11" s="878"/>
      <c r="N11" s="226" t="s">
        <v>421</v>
      </c>
    </row>
    <row r="12" spans="1:20" ht="26.25" customHeight="1"/>
    <row r="13" spans="1:20" s="225" customFormat="1" ht="7.5" customHeight="1">
      <c r="A13" s="848" t="s">
        <v>425</v>
      </c>
      <c r="B13" s="849"/>
      <c r="C13" s="849"/>
      <c r="D13" s="849"/>
      <c r="E13" s="849"/>
      <c r="F13" s="832">
        <f>入力シート!J18</f>
        <v>1500000</v>
      </c>
      <c r="G13" s="833"/>
      <c r="H13" s="833"/>
      <c r="I13" s="833"/>
      <c r="J13" s="833"/>
      <c r="K13" s="833"/>
      <c r="L13" s="833"/>
      <c r="M13" s="833"/>
      <c r="N13" s="836" t="s">
        <v>426</v>
      </c>
    </row>
    <row r="14" spans="1:20" ht="30" customHeight="1">
      <c r="A14" s="850"/>
      <c r="B14" s="851"/>
      <c r="C14" s="851"/>
      <c r="D14" s="851"/>
      <c r="E14" s="851"/>
      <c r="F14" s="852"/>
      <c r="G14" s="853"/>
      <c r="H14" s="853"/>
      <c r="I14" s="853"/>
      <c r="J14" s="853"/>
      <c r="K14" s="853"/>
      <c r="L14" s="853"/>
      <c r="M14" s="853"/>
      <c r="N14" s="854"/>
    </row>
    <row r="15" spans="1:20" s="225" customFormat="1" ht="7.5" customHeight="1">
      <c r="A15" s="848" t="s">
        <v>427</v>
      </c>
      <c r="B15" s="849"/>
      <c r="C15" s="849"/>
      <c r="D15" s="849"/>
      <c r="E15" s="849"/>
      <c r="F15" s="832">
        <f>SUM(F17:M20)</f>
        <v>16500</v>
      </c>
      <c r="G15" s="833"/>
      <c r="H15" s="833"/>
      <c r="I15" s="833"/>
      <c r="J15" s="833"/>
      <c r="K15" s="833"/>
      <c r="L15" s="833"/>
      <c r="M15" s="833"/>
      <c r="N15" s="836" t="s">
        <v>426</v>
      </c>
    </row>
    <row r="16" spans="1:20" ht="30" customHeight="1">
      <c r="A16" s="850"/>
      <c r="B16" s="851"/>
      <c r="C16" s="851"/>
      <c r="D16" s="851"/>
      <c r="E16" s="851"/>
      <c r="F16" s="852"/>
      <c r="G16" s="853"/>
      <c r="H16" s="853"/>
      <c r="I16" s="853"/>
      <c r="J16" s="853"/>
      <c r="K16" s="853"/>
      <c r="L16" s="853"/>
      <c r="M16" s="853"/>
      <c r="N16" s="854"/>
    </row>
    <row r="17" spans="1:14" s="225" customFormat="1" ht="7.5" customHeight="1">
      <c r="A17" s="828" t="s">
        <v>428</v>
      </c>
      <c r="B17" s="829"/>
      <c r="C17" s="829"/>
      <c r="D17" s="829"/>
      <c r="E17" s="829"/>
      <c r="F17" s="832">
        <f>ROUNDDOWN(F13*0.01,0)</f>
        <v>15000</v>
      </c>
      <c r="G17" s="833"/>
      <c r="H17" s="833"/>
      <c r="I17" s="833"/>
      <c r="J17" s="833"/>
      <c r="K17" s="833"/>
      <c r="L17" s="833"/>
      <c r="M17" s="833"/>
      <c r="N17" s="836" t="s">
        <v>426</v>
      </c>
    </row>
    <row r="18" spans="1:14" ht="30" customHeight="1">
      <c r="A18" s="855"/>
      <c r="B18" s="856"/>
      <c r="C18" s="856"/>
      <c r="D18" s="856"/>
      <c r="E18" s="856"/>
      <c r="F18" s="852"/>
      <c r="G18" s="853"/>
      <c r="H18" s="853"/>
      <c r="I18" s="853"/>
      <c r="J18" s="853"/>
      <c r="K18" s="853"/>
      <c r="L18" s="853"/>
      <c r="M18" s="853"/>
      <c r="N18" s="854"/>
    </row>
    <row r="19" spans="1:14" s="225" customFormat="1" ht="7.5" customHeight="1">
      <c r="A19" s="828" t="s">
        <v>429</v>
      </c>
      <c r="B19" s="829"/>
      <c r="C19" s="829"/>
      <c r="D19" s="829"/>
      <c r="E19" s="829"/>
      <c r="F19" s="832">
        <f>ROUNDDOWN(F17*0.1,0)</f>
        <v>1500</v>
      </c>
      <c r="G19" s="833"/>
      <c r="H19" s="833"/>
      <c r="I19" s="833"/>
      <c r="J19" s="833"/>
      <c r="K19" s="833"/>
      <c r="L19" s="833"/>
      <c r="M19" s="833"/>
      <c r="N19" s="836" t="s">
        <v>426</v>
      </c>
    </row>
    <row r="20" spans="1:14" ht="30" customHeight="1" thickBot="1">
      <c r="A20" s="830"/>
      <c r="B20" s="831"/>
      <c r="C20" s="831"/>
      <c r="D20" s="831"/>
      <c r="E20" s="831"/>
      <c r="F20" s="834"/>
      <c r="G20" s="835"/>
      <c r="H20" s="835"/>
      <c r="I20" s="835"/>
      <c r="J20" s="835"/>
      <c r="K20" s="835"/>
      <c r="L20" s="835"/>
      <c r="M20" s="835"/>
      <c r="N20" s="837"/>
    </row>
    <row r="21" spans="1:14" s="225" customFormat="1" ht="7.5" customHeight="1">
      <c r="A21" s="838" t="s">
        <v>430</v>
      </c>
      <c r="B21" s="839"/>
      <c r="C21" s="839"/>
      <c r="D21" s="839"/>
      <c r="E21" s="839"/>
      <c r="F21" s="842">
        <f>F13-F15</f>
        <v>1483500</v>
      </c>
      <c r="G21" s="843"/>
      <c r="H21" s="843"/>
      <c r="I21" s="843"/>
      <c r="J21" s="843"/>
      <c r="K21" s="843"/>
      <c r="L21" s="843"/>
      <c r="M21" s="843"/>
      <c r="N21" s="846" t="s">
        <v>426</v>
      </c>
    </row>
    <row r="22" spans="1:14" ht="30" customHeight="1" thickBot="1">
      <c r="A22" s="840"/>
      <c r="B22" s="841"/>
      <c r="C22" s="841"/>
      <c r="D22" s="841"/>
      <c r="E22" s="841"/>
      <c r="F22" s="844"/>
      <c r="G22" s="845"/>
      <c r="H22" s="845"/>
      <c r="I22" s="845"/>
      <c r="J22" s="845"/>
      <c r="K22" s="845"/>
      <c r="L22" s="845"/>
      <c r="M22" s="845"/>
      <c r="N22" s="847"/>
    </row>
    <row r="23" spans="1:14" ht="15" customHeight="1">
      <c r="A23" s="229"/>
      <c r="B23" s="229"/>
      <c r="C23" s="229"/>
      <c r="D23" s="229"/>
      <c r="E23" s="229"/>
    </row>
    <row r="24" spans="1:14" s="233" customFormat="1" ht="15" customHeight="1">
      <c r="A24" s="230"/>
      <c r="B24" s="231"/>
      <c r="C24" s="232"/>
      <c r="D24" s="231"/>
      <c r="E24" s="230"/>
    </row>
    <row r="25" spans="1:14" s="233" customFormat="1" ht="15" customHeight="1">
      <c r="A25" s="230"/>
      <c r="B25" s="231"/>
      <c r="C25" s="232"/>
      <c r="D25" s="231"/>
      <c r="E25" s="230"/>
    </row>
    <row r="26" spans="1:14" s="233" customFormat="1" ht="15" customHeight="1">
      <c r="B26" s="232"/>
      <c r="C26" s="232"/>
      <c r="D26" s="232"/>
    </row>
    <row r="27" spans="1:14" s="233" customFormat="1" ht="18.75" customHeight="1"/>
    <row r="28" spans="1:14" ht="18.75" customHeight="1">
      <c r="B28" s="234" t="s">
        <v>431</v>
      </c>
      <c r="C28" s="234"/>
      <c r="D28" s="234"/>
      <c r="E28" s="234"/>
    </row>
    <row r="29" spans="1:14" ht="18.75" customHeight="1">
      <c r="B29" s="234" t="s">
        <v>432</v>
      </c>
      <c r="C29" s="234"/>
      <c r="D29" s="234"/>
      <c r="E29" s="234"/>
    </row>
    <row r="30" spans="1:14" ht="18.75" customHeight="1">
      <c r="B30" s="234" t="s">
        <v>433</v>
      </c>
      <c r="C30" s="234"/>
      <c r="D30" s="234"/>
      <c r="E30" s="234"/>
    </row>
    <row r="31" spans="1:14" ht="18.75" customHeight="1">
      <c r="B31" s="234" t="s">
        <v>434</v>
      </c>
      <c r="C31" s="234"/>
      <c r="D31" s="234"/>
      <c r="E31" s="234"/>
    </row>
    <row r="32" spans="1:14" ht="18.75" customHeight="1"/>
    <row r="33" spans="1:14" ht="26.25" customHeight="1">
      <c r="F33" s="504" t="s">
        <v>435</v>
      </c>
      <c r="G33" s="504"/>
      <c r="H33" s="814" t="str">
        <f>IF(入力シート!N8="","",入力シート!N8)</f>
        <v>鹿児島県○○町大字○○12番地3</v>
      </c>
      <c r="I33" s="814"/>
      <c r="J33" s="814"/>
      <c r="K33" s="814"/>
      <c r="L33" s="814"/>
      <c r="M33" s="814"/>
      <c r="N33" s="814"/>
    </row>
    <row r="34" spans="1:14" ht="26.25" customHeight="1">
      <c r="F34" s="504" t="s">
        <v>436</v>
      </c>
      <c r="G34" s="504"/>
      <c r="H34" s="814" t="str">
        <f>IF(入力シート!N10="","",入力シート!N10)</f>
        <v>佐藤○○</v>
      </c>
      <c r="I34" s="814"/>
      <c r="J34" s="814"/>
      <c r="K34" s="814"/>
      <c r="L34" s="814"/>
      <c r="M34" s="814"/>
      <c r="N34" s="78" t="s">
        <v>437</v>
      </c>
    </row>
    <row r="35" spans="1:14" ht="18.75" customHeight="1">
      <c r="G35" s="154"/>
      <c r="H35" s="154"/>
      <c r="I35" s="154"/>
      <c r="J35" s="154"/>
      <c r="K35" s="154"/>
      <c r="L35" s="154"/>
      <c r="M35" s="154"/>
    </row>
    <row r="36" spans="1:14" ht="18.75" customHeight="1">
      <c r="A36" s="235"/>
      <c r="G36" s="154"/>
      <c r="H36" s="154"/>
      <c r="I36" s="154"/>
      <c r="J36" s="154"/>
      <c r="K36" s="154"/>
      <c r="L36" s="154"/>
      <c r="M36" s="154"/>
    </row>
    <row r="37" spans="1:14" s="239" customFormat="1" ht="26.25" customHeight="1">
      <c r="A37" s="815" t="s">
        <v>438</v>
      </c>
      <c r="B37" s="816"/>
      <c r="C37" s="819"/>
      <c r="D37" s="820"/>
      <c r="E37" s="236" t="s">
        <v>439</v>
      </c>
      <c r="F37" s="819"/>
      <c r="G37" s="820"/>
      <c r="H37" s="236" t="s">
        <v>440</v>
      </c>
      <c r="I37" s="237" t="s">
        <v>441</v>
      </c>
      <c r="J37" s="238"/>
      <c r="K37" s="821" t="s">
        <v>442</v>
      </c>
      <c r="L37" s="822"/>
      <c r="M37" s="823"/>
      <c r="N37" s="824"/>
    </row>
    <row r="38" spans="1:14" s="239" customFormat="1" ht="26.25" customHeight="1">
      <c r="A38" s="817"/>
      <c r="B38" s="818"/>
      <c r="C38" s="821" t="s">
        <v>443</v>
      </c>
      <c r="D38" s="825"/>
      <c r="E38" s="823"/>
      <c r="F38" s="826"/>
      <c r="G38" s="826"/>
      <c r="H38" s="824"/>
      <c r="I38" s="827" t="s">
        <v>444</v>
      </c>
      <c r="J38" s="827"/>
      <c r="K38" s="823"/>
      <c r="L38" s="826"/>
      <c r="M38" s="826"/>
      <c r="N38" s="824"/>
    </row>
    <row r="39" spans="1:14" ht="15" customHeight="1">
      <c r="N39" s="240"/>
    </row>
    <row r="40" spans="1:14" ht="26.25" customHeight="1"/>
    <row r="41" spans="1:14" ht="26.25" customHeight="1"/>
    <row r="42" spans="1:14" ht="26.25" customHeight="1"/>
    <row r="43" spans="1:14" ht="26.25" customHeight="1"/>
    <row r="44" spans="1:14" ht="26.25" customHeight="1"/>
    <row r="45" spans="1:14" ht="26.25" customHeight="1"/>
    <row r="46" spans="1:14" ht="26.25" customHeight="1"/>
    <row r="47" spans="1:14" ht="26.25" customHeight="1"/>
    <row r="48" spans="1:14"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sheetData>
  <mergeCells count="37">
    <mergeCell ref="N13:N14"/>
    <mergeCell ref="A2:N3"/>
    <mergeCell ref="A5:E6"/>
    <mergeCell ref="F5:N6"/>
    <mergeCell ref="B8:M8"/>
    <mergeCell ref="A10:C10"/>
    <mergeCell ref="D10:N10"/>
    <mergeCell ref="B11:C11"/>
    <mergeCell ref="E11:F11"/>
    <mergeCell ref="L11:M11"/>
    <mergeCell ref="A13:E14"/>
    <mergeCell ref="F13:M14"/>
    <mergeCell ref="A15:E16"/>
    <mergeCell ref="F15:M16"/>
    <mergeCell ref="N15:N16"/>
    <mergeCell ref="A17:E18"/>
    <mergeCell ref="F17:M18"/>
    <mergeCell ref="N17:N18"/>
    <mergeCell ref="A19:E20"/>
    <mergeCell ref="F19:M20"/>
    <mergeCell ref="N19:N20"/>
    <mergeCell ref="A21:E22"/>
    <mergeCell ref="F21:M22"/>
    <mergeCell ref="N21:N22"/>
    <mergeCell ref="F33:G33"/>
    <mergeCell ref="H33:N33"/>
    <mergeCell ref="F34:G34"/>
    <mergeCell ref="H34:M34"/>
    <mergeCell ref="A37:B38"/>
    <mergeCell ref="C37:D37"/>
    <mergeCell ref="F37:G37"/>
    <mergeCell ref="K37:L37"/>
    <mergeCell ref="M37:N37"/>
    <mergeCell ref="C38:D38"/>
    <mergeCell ref="E38:H38"/>
    <mergeCell ref="I38:J38"/>
    <mergeCell ref="K38:N38"/>
  </mergeCells>
  <phoneticPr fontId="3"/>
  <pageMargins left="0.9055118110236221" right="0.70866141732283472" top="0.74803149606299213" bottom="0.7480314960629921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E4-8613-4719-9131-231450BD3987}">
  <sheetPr>
    <tabColor rgb="FFFFC000"/>
  </sheetPr>
  <dimension ref="A1:H38"/>
  <sheetViews>
    <sheetView tabSelected="1" view="pageBreakPreview" topLeftCell="A9" zoomScaleNormal="55" zoomScaleSheetLayoutView="100" workbookViewId="0">
      <selection activeCell="H23" sqref="H23"/>
    </sheetView>
  </sheetViews>
  <sheetFormatPr defaultColWidth="9" defaultRowHeight="17.25"/>
  <cols>
    <col min="1" max="1" width="15" style="1" customWidth="1"/>
    <col min="2" max="2" width="6.875" style="1" customWidth="1"/>
    <col min="3" max="3" width="6.25" style="1" customWidth="1"/>
    <col min="4" max="4" width="10.625" style="1" customWidth="1"/>
    <col min="5" max="6" width="7.5" style="1" customWidth="1"/>
    <col min="7" max="7" width="5" style="1" customWidth="1"/>
    <col min="8" max="8" width="22.5" style="1" customWidth="1"/>
    <col min="9" max="16384" width="9" style="1"/>
  </cols>
  <sheetData>
    <row r="1" spans="1:8" ht="34.5" customHeight="1"/>
    <row r="2" spans="1:8">
      <c r="A2" s="78" t="s">
        <v>445</v>
      </c>
      <c r="B2" s="78"/>
      <c r="C2" s="78"/>
    </row>
    <row r="3" spans="1:8">
      <c r="A3" s="241"/>
      <c r="B3" s="241"/>
      <c r="C3" s="241"/>
    </row>
    <row r="4" spans="1:8">
      <c r="A4"/>
      <c r="B4"/>
      <c r="C4"/>
      <c r="D4"/>
      <c r="E4"/>
      <c r="F4"/>
      <c r="G4"/>
      <c r="H4"/>
    </row>
    <row r="5" spans="1:8" ht="24">
      <c r="A5" s="881" t="s">
        <v>446</v>
      </c>
      <c r="B5" s="881"/>
      <c r="C5" s="881"/>
      <c r="D5" s="882"/>
      <c r="E5" s="882"/>
      <c r="F5" s="882"/>
      <c r="G5" s="882"/>
      <c r="H5" s="882"/>
    </row>
    <row r="6" spans="1:8" ht="24.95" customHeight="1">
      <c r="A6"/>
      <c r="B6"/>
      <c r="C6"/>
      <c r="D6"/>
      <c r="E6"/>
      <c r="F6"/>
      <c r="G6"/>
      <c r="H6"/>
    </row>
    <row r="7" spans="1:8" ht="24.95" customHeight="1">
      <c r="A7" s="883" t="s">
        <v>577</v>
      </c>
      <c r="B7" s="883"/>
      <c r="C7" s="883"/>
      <c r="D7" s="883"/>
      <c r="E7" s="883"/>
      <c r="F7" s="883"/>
      <c r="G7" s="883"/>
      <c r="H7" s="883"/>
    </row>
    <row r="8" spans="1:8" ht="24.95" customHeight="1">
      <c r="A8" s="883"/>
      <c r="B8" s="883"/>
      <c r="C8" s="883"/>
      <c r="D8" s="883"/>
      <c r="E8" s="883"/>
      <c r="F8" s="883"/>
      <c r="G8" s="883"/>
      <c r="H8" s="883"/>
    </row>
    <row r="9" spans="1:8" ht="24.95" customHeight="1">
      <c r="A9" s="883"/>
      <c r="B9" s="883"/>
      <c r="C9" s="883"/>
      <c r="D9" s="883"/>
      <c r="E9" s="883"/>
      <c r="F9" s="883"/>
      <c r="G9" s="883"/>
      <c r="H9" s="883"/>
    </row>
    <row r="10" spans="1:8" ht="24.95" customHeight="1">
      <c r="A10" s="463" t="s">
        <v>579</v>
      </c>
      <c r="B10" s="463"/>
      <c r="C10" s="463"/>
      <c r="D10"/>
      <c r="E10"/>
      <c r="F10"/>
      <c r="G10"/>
      <c r="H10"/>
    </row>
    <row r="11" spans="1:8" ht="24.95" customHeight="1">
      <c r="A11" t="s">
        <v>580</v>
      </c>
      <c r="B11" s="470" t="s">
        <v>588</v>
      </c>
      <c r="C11" s="884" t="str">
        <f>IF(入力シート!N8="","",入力シート!N8)</f>
        <v>鹿児島県○○町大字○○12番地3</v>
      </c>
      <c r="D11" s="884"/>
      <c r="E11" s="884"/>
      <c r="F11" s="884"/>
      <c r="G11" s="884"/>
      <c r="H11" s="77"/>
    </row>
    <row r="12" spans="1:8" ht="24.95" customHeight="1">
      <c r="A12"/>
      <c r="B12" s="465" t="s">
        <v>589</v>
      </c>
      <c r="C12" s="465" t="str">
        <f>IF(入力シート!N10="","",入力シート!N10)</f>
        <v>佐藤○○</v>
      </c>
      <c r="D12" s="471"/>
      <c r="E12" s="466"/>
      <c r="F12" s="471"/>
      <c r="G12" s="464" t="s">
        <v>578</v>
      </c>
      <c r="H12" s="77"/>
    </row>
    <row r="13" spans="1:8" ht="24.95" customHeight="1">
      <c r="A13" s="77"/>
      <c r="B13" s="77"/>
      <c r="C13" s="77"/>
      <c r="D13"/>
      <c r="E13"/>
      <c r="F13"/>
      <c r="G13"/>
      <c r="H13"/>
    </row>
    <row r="14" spans="1:8" ht="24.95" customHeight="1">
      <c r="A14" s="77"/>
      <c r="B14" s="467" t="s">
        <v>581</v>
      </c>
      <c r="C14" s="467"/>
      <c r="D14" s="467"/>
      <c r="E14" s="462"/>
      <c r="F14" s="468"/>
      <c r="G14" s="468"/>
      <c r="H14" s="469"/>
    </row>
    <row r="15" spans="1:8" ht="24.75" customHeight="1">
      <c r="A15" s="77"/>
      <c r="B15" s="77"/>
      <c r="C15" s="77"/>
      <c r="D15" s="77"/>
      <c r="E15" s="77"/>
      <c r="F15" s="77"/>
      <c r="G15" s="77"/>
      <c r="H15" s="77"/>
    </row>
    <row r="16" spans="1:8" ht="24.95" customHeight="1">
      <c r="A16" t="s">
        <v>447</v>
      </c>
      <c r="B16" s="242"/>
      <c r="C16" s="242"/>
      <c r="D16" s="77"/>
      <c r="E16" s="77"/>
      <c r="F16" s="77"/>
      <c r="G16" s="77"/>
      <c r="H16" s="77"/>
    </row>
    <row r="17" spans="1:8" ht="24.95" customHeight="1">
      <c r="A17" s="77" t="s">
        <v>582</v>
      </c>
      <c r="B17"/>
      <c r="C17"/>
      <c r="D17"/>
      <c r="E17"/>
      <c r="F17"/>
      <c r="G17"/>
      <c r="H17"/>
    </row>
    <row r="18" spans="1:8" ht="24.95" customHeight="1">
      <c r="A18" s="498" t="s">
        <v>582</v>
      </c>
      <c r="B18" s="498"/>
      <c r="C18" s="498"/>
      <c r="D18" s="498"/>
      <c r="E18" s="498"/>
      <c r="F18" s="498"/>
      <c r="G18" s="498"/>
      <c r="H18" s="880" t="s">
        <v>591</v>
      </c>
    </row>
    <row r="19" spans="1:8" ht="24.95" customHeight="1">
      <c r="A19" s="879" t="str">
        <f>IF(入力シート!C8="","",(入力シート!C8))</f>
        <v>Ａ町</v>
      </c>
      <c r="B19" s="879"/>
      <c r="C19" s="879"/>
      <c r="D19" s="879"/>
      <c r="E19" s="879"/>
      <c r="F19" s="879"/>
      <c r="G19" s="879"/>
      <c r="H19" s="498"/>
    </row>
    <row r="20" spans="1:8" ht="24.95" customHeight="1">
      <c r="A20" s="460" t="s">
        <v>583</v>
      </c>
      <c r="B20" s="460" t="s">
        <v>584</v>
      </c>
      <c r="C20" s="460" t="s">
        <v>585</v>
      </c>
      <c r="D20" s="460" t="s">
        <v>586</v>
      </c>
      <c r="E20" s="460" t="s">
        <v>590</v>
      </c>
      <c r="F20" s="498" t="s">
        <v>587</v>
      </c>
      <c r="G20" s="498"/>
      <c r="H20" s="498"/>
    </row>
    <row r="21" spans="1:8" ht="24.95" customHeight="1">
      <c r="A21" s="473" t="s">
        <v>596</v>
      </c>
      <c r="B21" s="461" t="str">
        <f>IF(入力シート!C8="","",(入力シート!D8))</f>
        <v>〇〇</v>
      </c>
      <c r="C21" s="461" t="str">
        <f>IF(入力シート!C8="","",(入力シート!E8))</f>
        <v>××</v>
      </c>
      <c r="D21" s="474" t="str">
        <f>IF(入力シート!F8="","",入力シート!F8)</f>
        <v>111番地</v>
      </c>
      <c r="E21" s="474" t="str">
        <f>IF(入力シート!H8="","",入力シート!H8)</f>
        <v>畑</v>
      </c>
      <c r="F21" s="475">
        <f>IF(入力シート!I8="","",入力シート!I8)</f>
        <v>1000</v>
      </c>
      <c r="G21" s="476"/>
      <c r="H21" s="944">
        <v>54321</v>
      </c>
    </row>
    <row r="22" spans="1:8" ht="24.95" customHeight="1">
      <c r="A22" s="473" t="s">
        <v>597</v>
      </c>
      <c r="B22" s="461" t="str">
        <f>IF(入力シート!C9="","",(入力シート!D9))</f>
        <v>〇〇</v>
      </c>
      <c r="C22" s="461" t="str">
        <f>IF(入力シート!C9="","",(入力シート!E9))</f>
        <v>△△</v>
      </c>
      <c r="D22" s="474" t="str">
        <f>IF(入力シート!F9="","",入力シート!F9)</f>
        <v>222番地</v>
      </c>
      <c r="E22" s="474" t="str">
        <f>IF(入力シート!H9="","",入力シート!H9)</f>
        <v>畑</v>
      </c>
      <c r="F22" s="475">
        <f>IF(入力シート!I9="","",入力シート!I9)</f>
        <v>2000</v>
      </c>
      <c r="G22" s="476"/>
      <c r="H22" s="944">
        <v>98765</v>
      </c>
    </row>
    <row r="23" spans="1:8" ht="24.95" customHeight="1">
      <c r="A23" s="473"/>
      <c r="B23" s="461" t="str">
        <f>IF(入力シート!C10="","",(入力シート!D10))</f>
        <v/>
      </c>
      <c r="C23" s="461" t="str">
        <f>IF(入力シート!C10="","",(入力シート!E10))</f>
        <v/>
      </c>
      <c r="D23" s="474" t="str">
        <f>IF(入力シート!F10="","",入力シート!F10)</f>
        <v/>
      </c>
      <c r="E23" s="474" t="str">
        <f>IF(入力シート!H10="","",入力シート!H10)</f>
        <v/>
      </c>
      <c r="F23" s="475" t="str">
        <f>IF(入力シート!I10="","",入力シート!I10)</f>
        <v/>
      </c>
      <c r="G23" s="476"/>
      <c r="H23" s="944"/>
    </row>
    <row r="24" spans="1:8" ht="24.95" customHeight="1">
      <c r="A24" s="473"/>
      <c r="B24" s="461" t="str">
        <f>IF(入力シート!C11="","",(入力シート!D11))</f>
        <v/>
      </c>
      <c r="C24" s="461" t="str">
        <f>IF(入力シート!C11="","",(入力シート!E11))</f>
        <v/>
      </c>
      <c r="D24" s="474" t="str">
        <f>IF(入力シート!F11="","",入力シート!F11)</f>
        <v/>
      </c>
      <c r="E24" s="474" t="str">
        <f>IF(入力シート!H11="","",入力シート!H11)</f>
        <v/>
      </c>
      <c r="F24" s="475" t="str">
        <f>IF(入力シート!I11="","",入力シート!I11)</f>
        <v/>
      </c>
      <c r="G24" s="476"/>
      <c r="H24" s="944"/>
    </row>
    <row r="25" spans="1:8" ht="24.95" customHeight="1">
      <c r="A25" s="473"/>
      <c r="B25" s="461" t="str">
        <f>IF(入力シート!C12="","",(入力シート!D12))</f>
        <v/>
      </c>
      <c r="C25" s="461" t="str">
        <f>IF(入力シート!C12="","",(入力シート!E12))</f>
        <v/>
      </c>
      <c r="D25" s="474" t="str">
        <f>IF(入力シート!F12="","",入力シート!F12)</f>
        <v/>
      </c>
      <c r="E25" s="474" t="str">
        <f>IF(入力シート!H12="","",入力シート!H12)</f>
        <v/>
      </c>
      <c r="F25" s="475" t="str">
        <f>IF(入力シート!I12="","",入力シート!I12)</f>
        <v/>
      </c>
      <c r="G25" s="476"/>
      <c r="H25" s="944"/>
    </row>
    <row r="26" spans="1:8" ht="24.95" customHeight="1">
      <c r="A26" s="473"/>
      <c r="B26" s="461" t="str">
        <f>IF(入力シート!C13="","",(入力シート!D13))</f>
        <v/>
      </c>
      <c r="C26" s="461" t="str">
        <f>IF(入力シート!C13="","",(入力シート!E13))</f>
        <v/>
      </c>
      <c r="D26" s="474" t="str">
        <f>IF(入力シート!F13="","",入力シート!F13)</f>
        <v/>
      </c>
      <c r="E26" s="474" t="str">
        <f>IF(入力シート!H13="","",入力シート!H13)</f>
        <v/>
      </c>
      <c r="F26" s="475" t="str">
        <f>IF(入力シート!I13="","",入力シート!I13)</f>
        <v/>
      </c>
      <c r="G26" s="476"/>
      <c r="H26" s="944"/>
    </row>
    <row r="27" spans="1:8" ht="24.95" customHeight="1">
      <c r="A27" s="473"/>
      <c r="B27" s="461" t="str">
        <f>IF(入力シート!C14="","",(入力シート!D14))</f>
        <v/>
      </c>
      <c r="C27" s="461" t="str">
        <f>IF(入力シート!C14="","",(入力シート!E14))</f>
        <v/>
      </c>
      <c r="D27" s="474" t="str">
        <f>IF(入力シート!F14="","",入力シート!F14)</f>
        <v/>
      </c>
      <c r="E27" s="474" t="str">
        <f>IF(入力シート!H14="","",入力シート!H14)</f>
        <v/>
      </c>
      <c r="F27" s="475" t="str">
        <f>IF(入力シート!I14="","",入力シート!I14)</f>
        <v/>
      </c>
      <c r="G27" s="476"/>
      <c r="H27" s="944"/>
    </row>
    <row r="28" spans="1:8" ht="24.95" customHeight="1">
      <c r="A28" s="473"/>
      <c r="B28" s="461" t="str">
        <f>IF(入力シート!C15="","",(入力シート!D15))</f>
        <v/>
      </c>
      <c r="C28" s="461" t="str">
        <f>IF(入力シート!C15="","",(入力シート!E15))</f>
        <v/>
      </c>
      <c r="D28" s="474" t="str">
        <f>IF(入力シート!F15="","",入力シート!F15)</f>
        <v/>
      </c>
      <c r="E28" s="474" t="str">
        <f>IF(入力シート!H15="","",入力シート!H15)</f>
        <v/>
      </c>
      <c r="F28" s="475" t="str">
        <f>IF(入力シート!I15="","",入力シート!I15)</f>
        <v/>
      </c>
      <c r="G28" s="476"/>
      <c r="H28" s="944"/>
    </row>
    <row r="29" spans="1:8" ht="24.95" customHeight="1">
      <c r="A29" s="473"/>
      <c r="B29" s="461" t="str">
        <f>IF(入力シート!C16="","",(入力シート!D16))</f>
        <v/>
      </c>
      <c r="C29" s="461" t="str">
        <f>IF(入力シート!C16="","",(入力シート!E16))</f>
        <v/>
      </c>
      <c r="D29" s="474" t="str">
        <f>IF(入力シート!F16="","",入力シート!F16)</f>
        <v/>
      </c>
      <c r="E29" s="474" t="str">
        <f>IF(入力シート!H16="","",入力シート!H16)</f>
        <v/>
      </c>
      <c r="F29" s="475" t="str">
        <f>IF(入力シート!I16="","",入力シート!I16)</f>
        <v/>
      </c>
      <c r="G29" s="476"/>
      <c r="H29" s="944"/>
    </row>
    <row r="30" spans="1:8" ht="24.95" customHeight="1">
      <c r="A30" s="473"/>
      <c r="B30" s="461" t="str">
        <f>IF(入力シート!C17="","",(入力シート!D17))</f>
        <v/>
      </c>
      <c r="C30" s="461" t="str">
        <f>IF(入力シート!C17="","",(入力シート!E17))</f>
        <v/>
      </c>
      <c r="D30" s="474" t="str">
        <f>IF(入力シート!F17="","",入力シート!F17)</f>
        <v/>
      </c>
      <c r="E30" s="474" t="str">
        <f>IF(入力シート!H17="","",入力シート!H17)</f>
        <v/>
      </c>
      <c r="F30" s="475" t="str">
        <f>IF(入力シート!I17="","",入力シート!I17)</f>
        <v/>
      </c>
      <c r="G30" s="476"/>
      <c r="H30" s="944"/>
    </row>
    <row r="31" spans="1:8" ht="24.95" customHeight="1">
      <c r="A31" s="472"/>
      <c r="B31" s="77"/>
      <c r="C31" s="77"/>
      <c r="D31" s="77"/>
      <c r="E31" s="77"/>
      <c r="F31" s="77"/>
      <c r="G31" s="77"/>
      <c r="H31" s="77"/>
    </row>
    <row r="32" spans="1:8" ht="24.95" customHeight="1">
      <c r="A32" s="472"/>
      <c r="B32" s="77"/>
      <c r="C32" s="77"/>
      <c r="D32" s="77"/>
      <c r="E32" s="77"/>
      <c r="F32" s="77"/>
      <c r="G32" s="77"/>
      <c r="H32" s="77"/>
    </row>
    <row r="33" spans="1:8" ht="24.95" customHeight="1">
      <c r="A33" s="472"/>
      <c r="B33" s="77"/>
      <c r="C33" s="77"/>
      <c r="D33" s="77"/>
      <c r="E33" s="77"/>
      <c r="F33" s="77"/>
      <c r="G33" s="77"/>
      <c r="H33" s="77"/>
    </row>
    <row r="34" spans="1:8" ht="24.95" customHeight="1"/>
    <row r="35" spans="1:8" ht="24.95" customHeight="1"/>
    <row r="36" spans="1:8" ht="24.95" customHeight="1"/>
    <row r="37" spans="1:8" ht="24.95" customHeight="1"/>
    <row r="38" spans="1:8" ht="24.95" customHeight="1"/>
  </sheetData>
  <mergeCells count="7">
    <mergeCell ref="F20:G20"/>
    <mergeCell ref="A19:G19"/>
    <mergeCell ref="A18:G18"/>
    <mergeCell ref="H18:H20"/>
    <mergeCell ref="A5:H5"/>
    <mergeCell ref="A7:H9"/>
    <mergeCell ref="C11:G11"/>
  </mergeCells>
  <phoneticPr fontId="3"/>
  <dataValidations count="1">
    <dataValidation imeMode="halfAlpha" allowBlank="1" showInputMessage="1" showErrorMessage="1" sqref="D21:E30" xr:uid="{2A6DA72F-AF37-49EE-B731-09C1BD670819}"/>
  </dataValidations>
  <printOptions horizontalCentered="1"/>
  <pageMargins left="0.47244094488188981" right="0.31496062992125984" top="0.98425196850393704" bottom="0.35433070866141736" header="0.51181102362204722" footer="0.15748031496062992"/>
  <pageSetup paperSize="9" scale="96" orientation="portrait" r:id="rId1"/>
  <headerFooter alignWithMargins="0"/>
  <rowBreaks count="1" manualBreakCount="1">
    <brk id="34" max="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8D89-526D-4253-8C89-D52684739CC6}">
  <sheetPr>
    <tabColor rgb="FFFFC000"/>
    <pageSetUpPr fitToPage="1"/>
  </sheetPr>
  <dimension ref="B1:P56"/>
  <sheetViews>
    <sheetView view="pageBreakPreview" topLeftCell="A17" zoomScale="85" zoomScaleNormal="70" zoomScaleSheetLayoutView="85" workbookViewId="0">
      <selection activeCell="B46" sqref="B46"/>
    </sheetView>
  </sheetViews>
  <sheetFormatPr defaultColWidth="18.875" defaultRowHeight="13.5"/>
  <cols>
    <col min="1" max="1" width="3.125" style="450" customWidth="1"/>
    <col min="2" max="8" width="12.75" style="450" customWidth="1"/>
    <col min="9" max="9" width="14.875" style="450" customWidth="1"/>
    <col min="10" max="10" width="2.875" style="450" customWidth="1"/>
    <col min="11" max="11" width="5.5" style="450" customWidth="1"/>
    <col min="12" max="16384" width="18.875" style="450"/>
  </cols>
  <sheetData>
    <row r="1" spans="2:11" ht="18.95" customHeight="1">
      <c r="B1" s="243" t="s">
        <v>448</v>
      </c>
      <c r="C1" s="448"/>
      <c r="D1" s="448"/>
      <c r="E1" s="448"/>
      <c r="F1" s="448"/>
      <c r="G1" s="448"/>
      <c r="H1" s="448"/>
      <c r="I1" s="449"/>
    </row>
    <row r="2" spans="2:11" ht="18.95" customHeight="1">
      <c r="B2" s="244"/>
      <c r="H2" s="888" t="s">
        <v>449</v>
      </c>
      <c r="I2" s="889"/>
    </row>
    <row r="3" spans="2:11" ht="18.95" customHeight="1">
      <c r="B3" s="245" t="s">
        <v>450</v>
      </c>
      <c r="I3" s="451"/>
    </row>
    <row r="4" spans="2:11" ht="18.95" customHeight="1">
      <c r="B4" s="246" t="s">
        <v>451</v>
      </c>
      <c r="I4" s="451"/>
    </row>
    <row r="5" spans="2:11" ht="18.95" customHeight="1">
      <c r="B5" s="452"/>
      <c r="C5" s="453"/>
      <c r="D5" s="453"/>
      <c r="E5" s="453"/>
      <c r="F5" s="454" t="s">
        <v>574</v>
      </c>
      <c r="G5" s="453"/>
      <c r="H5" s="453"/>
      <c r="I5" s="455"/>
    </row>
    <row r="6" spans="2:11" ht="18.95" customHeight="1">
      <c r="B6" s="456"/>
      <c r="F6" s="453" t="s">
        <v>452</v>
      </c>
      <c r="G6" s="247" t="str">
        <f>IF(入力シート!P8="","",入力シート!P8)</f>
        <v>鹿児島県○○町大字○○56番地4</v>
      </c>
      <c r="H6" s="248"/>
      <c r="I6" s="249"/>
    </row>
    <row r="7" spans="2:11" ht="18.95" customHeight="1">
      <c r="B7" s="456"/>
      <c r="F7" s="453"/>
      <c r="G7" s="248"/>
      <c r="H7" s="248"/>
      <c r="I7" s="249"/>
    </row>
    <row r="8" spans="2:11" ht="18.95" customHeight="1">
      <c r="B8" s="456"/>
      <c r="E8" s="890" t="s">
        <v>453</v>
      </c>
      <c r="F8" s="890"/>
      <c r="G8" s="247" t="str">
        <f>IF(入力シート!P10="","",入力シート!P10)</f>
        <v>田中××</v>
      </c>
      <c r="H8" s="248"/>
      <c r="I8" s="457" t="s">
        <v>46</v>
      </c>
    </row>
    <row r="9" spans="2:11" ht="18.95" customHeight="1">
      <c r="B9" s="456"/>
      <c r="E9" s="453"/>
      <c r="F9" s="453"/>
      <c r="G9" s="248"/>
      <c r="H9" s="248"/>
      <c r="I9" s="457"/>
    </row>
    <row r="10" spans="2:11" ht="18.95" customHeight="1">
      <c r="B10" s="456"/>
      <c r="E10" s="251"/>
      <c r="F10" s="453"/>
      <c r="G10" s="891"/>
      <c r="H10" s="891"/>
      <c r="I10" s="451"/>
    </row>
    <row r="11" spans="2:11" ht="27.75" customHeight="1">
      <c r="B11" s="892" t="s">
        <v>454</v>
      </c>
      <c r="C11" s="893"/>
      <c r="D11" s="893"/>
      <c r="E11" s="893"/>
      <c r="F11" s="893"/>
      <c r="G11" s="893"/>
      <c r="H11" s="893"/>
      <c r="I11" s="894"/>
    </row>
    <row r="12" spans="2:11" ht="18.95" customHeight="1">
      <c r="B12" s="456"/>
      <c r="E12" s="890"/>
      <c r="F12" s="890"/>
      <c r="G12" s="891"/>
      <c r="H12" s="891"/>
      <c r="I12" s="457"/>
    </row>
    <row r="13" spans="2:11" ht="19.5" customHeight="1">
      <c r="B13" s="885" t="s">
        <v>455</v>
      </c>
      <c r="C13" s="886"/>
      <c r="D13" s="886"/>
      <c r="E13" s="886"/>
      <c r="F13" s="886"/>
      <c r="G13" s="886"/>
      <c r="H13" s="886"/>
      <c r="I13" s="887"/>
    </row>
    <row r="14" spans="2:11" ht="18.95" customHeight="1">
      <c r="B14" s="250" t="s">
        <v>558</v>
      </c>
      <c r="C14" s="251"/>
      <c r="D14" s="251"/>
      <c r="E14" s="251"/>
      <c r="F14" s="251"/>
      <c r="G14" s="251"/>
      <c r="H14" s="251"/>
      <c r="I14" s="252"/>
    </row>
    <row r="15" spans="2:11" ht="18.95" customHeight="1">
      <c r="B15" s="456"/>
      <c r="I15" s="451"/>
    </row>
    <row r="16" spans="2:11" ht="18.95" customHeight="1">
      <c r="B16" s="253" t="s">
        <v>456</v>
      </c>
      <c r="C16" s="254"/>
      <c r="D16" s="254"/>
      <c r="E16" s="254"/>
      <c r="F16" s="254"/>
      <c r="G16" s="254"/>
      <c r="H16" s="254"/>
      <c r="I16" s="255"/>
      <c r="K16" s="458"/>
    </row>
    <row r="17" spans="2:16" ht="18.95" customHeight="1">
      <c r="B17" s="253" t="str">
        <f>"　(１)　農用地の買入については，次の資金調達方法により"&amp;入力シート!Q28&amp;"までに買入します。"</f>
        <v>　(１)　農用地の買入については，次の資金調達方法により令和6年11月12日までに買入します。</v>
      </c>
      <c r="C17" s="256"/>
      <c r="D17" s="256"/>
      <c r="E17" s="256"/>
      <c r="F17" s="256"/>
      <c r="G17" s="256"/>
      <c r="H17" s="256"/>
      <c r="I17" s="257"/>
      <c r="K17" s="459"/>
    </row>
    <row r="18" spans="2:16" ht="18.95" customHeight="1">
      <c r="B18" s="258" t="s">
        <v>457</v>
      </c>
      <c r="C18" s="259"/>
      <c r="D18" s="259"/>
      <c r="E18" s="259"/>
      <c r="F18" s="259"/>
      <c r="G18" s="259"/>
      <c r="H18" s="259"/>
      <c r="I18" s="260"/>
    </row>
    <row r="19" spans="2:16" ht="18.95" customHeight="1">
      <c r="B19" s="253"/>
      <c r="C19" s="261"/>
      <c r="D19" s="261"/>
      <c r="E19" s="261"/>
      <c r="F19" s="261"/>
      <c r="G19" s="261"/>
      <c r="H19" s="261"/>
      <c r="I19" s="262"/>
      <c r="J19" s="456"/>
      <c r="P19" s="451"/>
    </row>
    <row r="20" spans="2:16" ht="18.95" customHeight="1">
      <c r="B20" s="253" t="s">
        <v>557</v>
      </c>
      <c r="C20" s="263"/>
      <c r="D20" s="263"/>
      <c r="E20" s="263"/>
      <c r="F20" s="263"/>
      <c r="G20" s="263"/>
      <c r="H20" s="263"/>
      <c r="I20" s="264"/>
    </row>
    <row r="21" spans="2:16" ht="18.95" customHeight="1">
      <c r="B21" s="253"/>
      <c r="C21" s="263"/>
      <c r="D21" s="263"/>
      <c r="E21" s="263"/>
      <c r="F21" s="263"/>
      <c r="G21" s="263"/>
      <c r="H21" s="263"/>
      <c r="I21" s="264"/>
    </row>
    <row r="22" spans="2:16" ht="18.95" customHeight="1">
      <c r="B22" s="253" t="s">
        <v>559</v>
      </c>
      <c r="C22" s="263"/>
      <c r="D22" s="263"/>
      <c r="E22" s="263"/>
      <c r="F22" s="263"/>
      <c r="G22" s="263"/>
      <c r="H22" s="263"/>
      <c r="I22" s="264"/>
    </row>
    <row r="23" spans="2:16" ht="18.95" customHeight="1">
      <c r="B23" s="253"/>
      <c r="C23" s="263"/>
      <c r="D23" s="263"/>
      <c r="E23" s="263"/>
      <c r="F23" s="263"/>
      <c r="G23" s="263"/>
      <c r="H23" s="263"/>
      <c r="I23" s="264"/>
    </row>
    <row r="24" spans="2:16" ht="18.95" customHeight="1">
      <c r="B24" s="265" t="s">
        <v>575</v>
      </c>
      <c r="C24" s="263"/>
      <c r="D24" s="263"/>
      <c r="E24" s="263"/>
      <c r="F24" s="263"/>
      <c r="G24" s="263"/>
      <c r="H24" s="263"/>
      <c r="I24" s="264"/>
    </row>
    <row r="25" spans="2:16" ht="18.95" customHeight="1">
      <c r="B25" s="253"/>
      <c r="C25" s="261"/>
      <c r="D25" s="261"/>
      <c r="E25" s="261"/>
      <c r="F25" s="261"/>
      <c r="G25" s="261"/>
      <c r="H25" s="261"/>
      <c r="I25" s="262"/>
    </row>
    <row r="26" spans="2:16" ht="18.95" customHeight="1">
      <c r="B26" s="253" t="s">
        <v>560</v>
      </c>
      <c r="I26" s="451"/>
    </row>
    <row r="27" spans="2:16" ht="18.95" customHeight="1">
      <c r="B27" s="253"/>
      <c r="C27" s="261"/>
      <c r="D27" s="261"/>
      <c r="E27" s="261"/>
      <c r="F27" s="261"/>
      <c r="G27" s="261"/>
      <c r="H27" s="261"/>
      <c r="I27" s="262"/>
    </row>
    <row r="28" spans="2:16" ht="18.95" customHeight="1">
      <c r="B28" s="253" t="s">
        <v>458</v>
      </c>
      <c r="C28" s="261"/>
      <c r="D28" s="261"/>
      <c r="E28" s="261"/>
      <c r="F28" s="261"/>
      <c r="G28" s="261"/>
      <c r="H28" s="261"/>
      <c r="I28" s="262"/>
    </row>
    <row r="29" spans="2:16" ht="18.95" customHeight="1">
      <c r="B29" s="253"/>
      <c r="C29" s="261"/>
      <c r="D29" s="261"/>
      <c r="E29" s="261"/>
      <c r="F29" s="261"/>
      <c r="G29" s="261"/>
      <c r="H29" s="261"/>
      <c r="I29" s="262"/>
    </row>
    <row r="30" spans="2:16" ht="18.95" customHeight="1">
      <c r="B30" s="253" t="s">
        <v>561</v>
      </c>
      <c r="C30" s="261"/>
      <c r="D30" s="261"/>
      <c r="E30" s="261"/>
      <c r="F30" s="261"/>
      <c r="G30" s="261"/>
      <c r="H30" s="261"/>
      <c r="I30" s="262"/>
    </row>
    <row r="31" spans="2:16" ht="18.95" customHeight="1">
      <c r="B31" s="266" t="s">
        <v>459</v>
      </c>
      <c r="C31" s="267" t="s">
        <v>460</v>
      </c>
      <c r="D31" s="268" t="s">
        <v>461</v>
      </c>
      <c r="E31" s="267" t="s">
        <v>462</v>
      </c>
      <c r="F31" s="268" t="s">
        <v>463</v>
      </c>
      <c r="G31" s="267" t="s">
        <v>464</v>
      </c>
      <c r="H31" s="269" t="s">
        <v>562</v>
      </c>
      <c r="I31" s="270" t="s">
        <v>465</v>
      </c>
    </row>
    <row r="32" spans="2:16" ht="18.95" customHeight="1">
      <c r="B32" s="271" t="str">
        <f>IF(入力シート!C8="","",入力シート!C8)</f>
        <v>Ａ町</v>
      </c>
      <c r="C32" s="272" t="str">
        <f>IF(入力シート!D8="","",入力シート!D8)</f>
        <v>〇〇</v>
      </c>
      <c r="D32" s="273" t="str">
        <f>IF(入力シート!E8="","",入力シート!E8)</f>
        <v>××</v>
      </c>
      <c r="E32" s="274" t="str">
        <f>IF(入力シート!F8="","",入力シート!F8)</f>
        <v>111番地</v>
      </c>
      <c r="F32" s="275" t="str">
        <f>IF(入力シート!H8="","",入力シート!H8)</f>
        <v>畑</v>
      </c>
      <c r="G32" s="276">
        <f>IF(入力シート!I8="","",入力シート!I8)</f>
        <v>1000</v>
      </c>
      <c r="H32" s="276">
        <f>IF(入力シート!L8="","",入力シート!L8)</f>
        <v>505000</v>
      </c>
      <c r="I32" s="277"/>
    </row>
    <row r="33" spans="2:9" ht="18.95" customHeight="1">
      <c r="B33" s="278" t="str">
        <f>IF(入力シート!C9="","",入力シート!C9)</f>
        <v>Ａ町</v>
      </c>
      <c r="C33" s="279" t="str">
        <f>IF(入力シート!D9="","",入力シート!D9)</f>
        <v>〇〇</v>
      </c>
      <c r="D33" s="280" t="str">
        <f>IF(入力シート!E9="","",入力シート!E9)</f>
        <v>△△</v>
      </c>
      <c r="E33" s="281" t="str">
        <f>IF(入力シート!F9="","",入力シート!F9)</f>
        <v>222番地</v>
      </c>
      <c r="F33" s="282" t="str">
        <f>IF(入力シート!H9="","",入力シート!H9)</f>
        <v>畑</v>
      </c>
      <c r="G33" s="283">
        <f>IF(入力シート!I9="","",入力シート!I9)</f>
        <v>2000</v>
      </c>
      <c r="H33" s="284">
        <f>IF(入力シート!L9="","",入力シート!L9)</f>
        <v>1010000</v>
      </c>
      <c r="I33" s="285"/>
    </row>
    <row r="34" spans="2:9" ht="18.95" customHeight="1">
      <c r="B34" s="278" t="str">
        <f>IF(入力シート!C10="","",入力シート!C10)</f>
        <v/>
      </c>
      <c r="C34" s="279" t="str">
        <f>IF(入力シート!D10="","",入力シート!D10)</f>
        <v/>
      </c>
      <c r="D34" s="280" t="str">
        <f>IF(入力シート!E10="","",入力シート!E10)</f>
        <v/>
      </c>
      <c r="E34" s="281" t="str">
        <f>IF(入力シート!F10="","",入力シート!F10)</f>
        <v/>
      </c>
      <c r="F34" s="282" t="str">
        <f>IF(入力シート!H10="","",入力シート!H10)</f>
        <v/>
      </c>
      <c r="G34" s="283" t="str">
        <f>IF(入力シート!I10="","",入力シート!I10)</f>
        <v/>
      </c>
      <c r="H34" s="284" t="str">
        <f>IF(入力シート!L10="","",入力シート!L10)</f>
        <v/>
      </c>
      <c r="I34" s="285"/>
    </row>
    <row r="35" spans="2:9" ht="18.95" customHeight="1">
      <c r="B35" s="278" t="str">
        <f>IF(入力シート!C11="","",入力シート!C11)</f>
        <v/>
      </c>
      <c r="C35" s="279" t="str">
        <f>IF(入力シート!D11="","",入力シート!D11)</f>
        <v/>
      </c>
      <c r="D35" s="280" t="str">
        <f>IF(入力シート!E11="","",入力シート!E11)</f>
        <v/>
      </c>
      <c r="E35" s="281" t="str">
        <f>IF(入力シート!F11="","",入力シート!F11)</f>
        <v/>
      </c>
      <c r="F35" s="282" t="str">
        <f>IF(入力シート!H11="","",入力シート!H11)</f>
        <v/>
      </c>
      <c r="G35" s="283" t="str">
        <f>IF(入力シート!I11="","",入力シート!I11)</f>
        <v/>
      </c>
      <c r="H35" s="284" t="str">
        <f>IF(入力シート!L11="","",入力シート!L11)</f>
        <v/>
      </c>
      <c r="I35" s="285"/>
    </row>
    <row r="36" spans="2:9" ht="18.95" customHeight="1">
      <c r="B36" s="278" t="str">
        <f>IF(入力シート!C12="","",入力シート!C12)</f>
        <v/>
      </c>
      <c r="C36" s="279" t="str">
        <f>IF(入力シート!D12="","",入力シート!D12)</f>
        <v/>
      </c>
      <c r="D36" s="280" t="str">
        <f>IF(入力シート!E12="","",入力シート!E12)</f>
        <v/>
      </c>
      <c r="E36" s="281" t="str">
        <f>IF(入力シート!F12="","",入力シート!F12)</f>
        <v/>
      </c>
      <c r="F36" s="282" t="str">
        <f>IF(入力シート!H12="","",入力シート!H12)</f>
        <v/>
      </c>
      <c r="G36" s="283" t="str">
        <f>IF(入力シート!I12="","",入力シート!I12)</f>
        <v/>
      </c>
      <c r="H36" s="284" t="str">
        <f>IF(入力シート!L12="","",入力シート!L12)</f>
        <v/>
      </c>
      <c r="I36" s="285"/>
    </row>
    <row r="37" spans="2:9" ht="18.95" customHeight="1">
      <c r="B37" s="278" t="str">
        <f>IF(入力シート!C13="","",入力シート!C13)</f>
        <v/>
      </c>
      <c r="C37" s="279" t="str">
        <f>IF(入力シート!D13="","",入力シート!D13)</f>
        <v/>
      </c>
      <c r="D37" s="280" t="str">
        <f>IF(入力シート!E13="","",入力シート!E13)</f>
        <v/>
      </c>
      <c r="E37" s="281" t="str">
        <f>IF(入力シート!F13="","",入力シート!F13)</f>
        <v/>
      </c>
      <c r="F37" s="282" t="str">
        <f>IF(入力シート!H13="","",入力シート!H13)</f>
        <v/>
      </c>
      <c r="G37" s="283" t="str">
        <f>IF(入力シート!I13="","",入力シート!I13)</f>
        <v/>
      </c>
      <c r="H37" s="284" t="str">
        <f>IF(入力シート!L13="","",入力シート!L13)</f>
        <v/>
      </c>
      <c r="I37" s="285"/>
    </row>
    <row r="38" spans="2:9" ht="18.95" customHeight="1">
      <c r="B38" s="278" t="str">
        <f>IF(入力シート!C14="","",入力シート!C14)</f>
        <v/>
      </c>
      <c r="C38" s="279" t="str">
        <f>IF(入力シート!D14="","",入力シート!D14)</f>
        <v/>
      </c>
      <c r="D38" s="280" t="str">
        <f>IF(入力シート!E14="","",入力シート!E14)</f>
        <v/>
      </c>
      <c r="E38" s="281" t="str">
        <f>IF(入力シート!F14="","",入力シート!F14)</f>
        <v/>
      </c>
      <c r="F38" s="282" t="str">
        <f>IF(入力シート!H14="","",入力シート!H14)</f>
        <v/>
      </c>
      <c r="G38" s="283" t="str">
        <f>IF(入力シート!I14="","",入力シート!I14)</f>
        <v/>
      </c>
      <c r="H38" s="284" t="str">
        <f>IF(入力シート!L14="","",入力シート!L14)</f>
        <v/>
      </c>
      <c r="I38" s="285"/>
    </row>
    <row r="39" spans="2:9" ht="18.95" customHeight="1">
      <c r="B39" s="278" t="str">
        <f>IF(入力シート!C15="","",入力シート!C15)</f>
        <v/>
      </c>
      <c r="C39" s="279" t="str">
        <f>IF(入力シート!D15="","",入力シート!D15)</f>
        <v/>
      </c>
      <c r="D39" s="280" t="str">
        <f>IF(入力シート!E15="","",入力シート!E15)</f>
        <v/>
      </c>
      <c r="E39" s="281" t="str">
        <f>IF(入力シート!F15="","",入力シート!F15)</f>
        <v/>
      </c>
      <c r="F39" s="282" t="str">
        <f>IF(入力シート!H15="","",入力シート!H15)</f>
        <v/>
      </c>
      <c r="G39" s="283" t="str">
        <f>IF(入力シート!I15="","",入力シート!I15)</f>
        <v/>
      </c>
      <c r="H39" s="284" t="str">
        <f>IF(入力シート!L15="","",入力シート!L15)</f>
        <v/>
      </c>
      <c r="I39" s="285"/>
    </row>
    <row r="40" spans="2:9" ht="18.95" customHeight="1">
      <c r="B40" s="278" t="str">
        <f>IF(入力シート!C16="","",入力シート!C16)</f>
        <v/>
      </c>
      <c r="C40" s="279" t="str">
        <f>IF(入力シート!D16="","",入力シート!D16)</f>
        <v/>
      </c>
      <c r="D40" s="280" t="str">
        <f>IF(入力シート!E16="","",入力シート!E16)</f>
        <v/>
      </c>
      <c r="E40" s="281" t="str">
        <f>IF(入力シート!F16="","",入力シート!F16)</f>
        <v/>
      </c>
      <c r="F40" s="282" t="str">
        <f>IF(入力シート!H16="","",入力シート!H16)</f>
        <v/>
      </c>
      <c r="G40" s="283" t="str">
        <f>IF(入力シート!I16="","",入力シート!I16)</f>
        <v/>
      </c>
      <c r="H40" s="284" t="str">
        <f>IF(入力シート!L16="","",入力シート!L16)</f>
        <v/>
      </c>
      <c r="I40" s="285"/>
    </row>
    <row r="41" spans="2:9" ht="18.95" customHeight="1">
      <c r="B41" s="278" t="str">
        <f>IF(入力シート!C17="","",入力シート!C17)</f>
        <v/>
      </c>
      <c r="C41" s="279" t="str">
        <f>IF(入力シート!D17="","",入力シート!D17)</f>
        <v/>
      </c>
      <c r="D41" s="280" t="str">
        <f>IF(入力シート!E17="","",入力シート!E17)</f>
        <v/>
      </c>
      <c r="E41" s="281" t="str">
        <f>IF(入力シート!F17="","",入力シート!F17)</f>
        <v/>
      </c>
      <c r="F41" s="282" t="str">
        <f>IF(入力シート!H17="","",入力シート!H17)</f>
        <v/>
      </c>
      <c r="G41" s="283" t="str">
        <f>IF(入力シート!I17="","",入力シート!I17)</f>
        <v/>
      </c>
      <c r="H41" s="284" t="str">
        <f>IF(入力シート!L17="","",入力シート!L17)</f>
        <v/>
      </c>
      <c r="I41" s="285"/>
    </row>
    <row r="42" spans="2:9" ht="18.95" customHeight="1">
      <c r="B42" s="278"/>
      <c r="C42" s="279"/>
      <c r="D42" s="280"/>
      <c r="E42" s="281"/>
      <c r="F42" s="282"/>
      <c r="G42" s="283"/>
      <c r="H42" s="284"/>
      <c r="I42" s="285"/>
    </row>
    <row r="43" spans="2:9" ht="18.95" customHeight="1">
      <c r="B43" s="278"/>
      <c r="C43" s="279"/>
      <c r="D43" s="280"/>
      <c r="E43" s="281"/>
      <c r="F43" s="282"/>
      <c r="G43" s="283"/>
      <c r="H43" s="284"/>
      <c r="I43" s="285"/>
    </row>
    <row r="44" spans="2:9" ht="18.95" customHeight="1">
      <c r="B44" s="278"/>
      <c r="C44" s="279"/>
      <c r="D44" s="280"/>
      <c r="E44" s="281"/>
      <c r="F44" s="282"/>
      <c r="G44" s="283"/>
      <c r="H44" s="284"/>
      <c r="I44" s="285"/>
    </row>
    <row r="45" spans="2:9" ht="18.95" customHeight="1">
      <c r="B45" s="278"/>
      <c r="C45" s="279"/>
      <c r="D45" s="280"/>
      <c r="E45" s="281"/>
      <c r="F45" s="282"/>
      <c r="G45" s="283"/>
      <c r="H45" s="284"/>
      <c r="I45" s="285"/>
    </row>
    <row r="46" spans="2:9" ht="18.95" customHeight="1">
      <c r="B46" s="278"/>
      <c r="C46" s="279"/>
      <c r="D46" s="280"/>
      <c r="E46" s="281"/>
      <c r="F46" s="282"/>
      <c r="G46" s="283"/>
      <c r="H46" s="284"/>
      <c r="I46" s="286"/>
    </row>
    <row r="47" spans="2:9" ht="18.95" hidden="1" customHeight="1">
      <c r="B47" s="278" t="e">
        <f>IF(入力シート!#REF!="","",入力シート!#REF!)</f>
        <v>#REF!</v>
      </c>
      <c r="C47" s="279" t="e">
        <f>IF(入力シート!#REF!="","",入力シート!#REF!)</f>
        <v>#REF!</v>
      </c>
      <c r="D47" s="280" t="e">
        <f>IF(入力シート!#REF!="","",入力シート!#REF!)</f>
        <v>#REF!</v>
      </c>
      <c r="E47" s="281" t="e">
        <f>IF(入力シート!#REF!="","",入力シート!#REF!)</f>
        <v>#REF!</v>
      </c>
      <c r="F47" s="282" t="e">
        <f>IF(入力シート!#REF!="","",入力シート!#REF!)</f>
        <v>#REF!</v>
      </c>
      <c r="G47" s="283" t="e">
        <f>IF(入力シート!#REF!="","",入力シート!#REF!)</f>
        <v>#REF!</v>
      </c>
      <c r="H47" s="284" t="e">
        <f>IF(入力シート!#REF!="","",入力シート!#REF!)</f>
        <v>#REF!</v>
      </c>
      <c r="I47" s="286"/>
    </row>
    <row r="48" spans="2:9" ht="18.95" hidden="1" customHeight="1">
      <c r="B48" s="278" t="e">
        <f>IF(入力シート!#REF!="","",入力シート!#REF!)</f>
        <v>#REF!</v>
      </c>
      <c r="C48" s="279" t="e">
        <f>IF(入力シート!#REF!="","",入力シート!#REF!)</f>
        <v>#REF!</v>
      </c>
      <c r="D48" s="280" t="e">
        <f>IF(入力シート!#REF!="","",入力シート!#REF!)</f>
        <v>#REF!</v>
      </c>
      <c r="E48" s="281" t="e">
        <f>IF(入力シート!#REF!="","",入力シート!#REF!)</f>
        <v>#REF!</v>
      </c>
      <c r="F48" s="282" t="e">
        <f>IF(入力シート!#REF!="","",入力シート!#REF!)</f>
        <v>#REF!</v>
      </c>
      <c r="G48" s="283" t="e">
        <f>IF(入力シート!#REF!="","",入力シート!#REF!)</f>
        <v>#REF!</v>
      </c>
      <c r="H48" s="284" t="e">
        <f>IF(入力シート!#REF!="","",入力シート!#REF!)</f>
        <v>#REF!</v>
      </c>
      <c r="I48" s="286"/>
    </row>
    <row r="49" spans="2:9" ht="18.95" hidden="1" customHeight="1">
      <c r="B49" s="278" t="e">
        <f>IF(入力シート!#REF!="","",入力シート!#REF!)</f>
        <v>#REF!</v>
      </c>
      <c r="C49" s="279" t="e">
        <f>IF(入力シート!#REF!="","",入力シート!#REF!)</f>
        <v>#REF!</v>
      </c>
      <c r="D49" s="280" t="e">
        <f>IF(入力シート!#REF!="","",入力シート!#REF!)</f>
        <v>#REF!</v>
      </c>
      <c r="E49" s="281" t="e">
        <f>IF(入力シート!#REF!="","",入力シート!#REF!)</f>
        <v>#REF!</v>
      </c>
      <c r="F49" s="282" t="e">
        <f>IF(入力シート!#REF!="","",入力シート!#REF!)</f>
        <v>#REF!</v>
      </c>
      <c r="G49" s="283" t="e">
        <f>IF(入力シート!#REF!="","",入力シート!#REF!)</f>
        <v>#REF!</v>
      </c>
      <c r="H49" s="284" t="e">
        <f>IF(入力シート!#REF!="","",入力シート!#REF!)</f>
        <v>#REF!</v>
      </c>
      <c r="I49" s="286"/>
    </row>
    <row r="50" spans="2:9" ht="18.95" hidden="1" customHeight="1">
      <c r="B50" s="278" t="e">
        <f>IF(入力シート!#REF!="","",入力シート!#REF!)</f>
        <v>#REF!</v>
      </c>
      <c r="C50" s="279" t="e">
        <f>IF(入力シート!#REF!="","",入力シート!#REF!)</f>
        <v>#REF!</v>
      </c>
      <c r="D50" s="280" t="e">
        <f>IF(入力シート!#REF!="","",入力シート!#REF!)</f>
        <v>#REF!</v>
      </c>
      <c r="E50" s="281" t="e">
        <f>IF(入力シート!#REF!="","",入力シート!#REF!)</f>
        <v>#REF!</v>
      </c>
      <c r="F50" s="282" t="e">
        <f>IF(入力シート!#REF!="","",入力シート!#REF!)</f>
        <v>#REF!</v>
      </c>
      <c r="G50" s="283" t="e">
        <f>IF(入力シート!#REF!="","",入力シート!#REF!)</f>
        <v>#REF!</v>
      </c>
      <c r="H50" s="284" t="e">
        <f>IF(入力シート!#REF!="","",入力シート!#REF!)</f>
        <v>#REF!</v>
      </c>
      <c r="I50" s="286"/>
    </row>
    <row r="51" spans="2:9" ht="18.95" hidden="1" customHeight="1">
      <c r="B51" s="278" t="e">
        <f>IF(入力シート!#REF!="","",入力シート!#REF!)</f>
        <v>#REF!</v>
      </c>
      <c r="C51" s="279" t="e">
        <f>IF(入力シート!#REF!="","",入力シート!#REF!)</f>
        <v>#REF!</v>
      </c>
      <c r="D51" s="280" t="e">
        <f>IF(入力シート!#REF!="","",入力シート!#REF!)</f>
        <v>#REF!</v>
      </c>
      <c r="E51" s="281" t="e">
        <f>IF(入力シート!#REF!="","",入力シート!#REF!)</f>
        <v>#REF!</v>
      </c>
      <c r="F51" s="282" t="e">
        <f>IF(入力シート!#REF!="","",入力シート!#REF!)</f>
        <v>#REF!</v>
      </c>
      <c r="G51" s="283" t="e">
        <f>IF(入力シート!#REF!="","",入力シート!#REF!)</f>
        <v>#REF!</v>
      </c>
      <c r="H51" s="284" t="e">
        <f>IF(入力シート!#REF!="","",入力シート!#REF!)</f>
        <v>#REF!</v>
      </c>
      <c r="I51" s="286"/>
    </row>
    <row r="52" spans="2:9" ht="18.95" customHeight="1">
      <c r="B52" s="287" t="s">
        <v>466</v>
      </c>
      <c r="C52" s="288" t="s">
        <v>467</v>
      </c>
      <c r="D52" s="289" t="s">
        <v>467</v>
      </c>
      <c r="E52" s="288" t="s">
        <v>467</v>
      </c>
      <c r="F52" s="289" t="s">
        <v>467</v>
      </c>
      <c r="G52" s="290">
        <f>IF(SUM(G32:G41)=0,"",SUM(G32:G41))</f>
        <v>3000</v>
      </c>
      <c r="H52" s="290">
        <f>IF(SUM(H32:H41)=0,"",SUM(H32:H41))</f>
        <v>1515000</v>
      </c>
      <c r="I52" s="291"/>
    </row>
    <row r="53" spans="2:9" ht="18.95" customHeight="1">
      <c r="B53" s="253"/>
      <c r="C53" s="261"/>
      <c r="D53" s="261"/>
      <c r="E53" s="261"/>
      <c r="F53" s="261"/>
      <c r="G53" s="261"/>
      <c r="H53" s="261"/>
      <c r="I53" s="262"/>
    </row>
    <row r="54" spans="2:9" ht="18.95" customHeight="1">
      <c r="B54" s="293"/>
      <c r="C54" s="292"/>
      <c r="D54" s="292"/>
      <c r="E54" s="292"/>
      <c r="F54" s="292"/>
      <c r="G54" s="292"/>
      <c r="H54" s="292"/>
      <c r="I54" s="294"/>
    </row>
    <row r="55" spans="2:9" ht="20.100000000000001" customHeight="1"/>
    <row r="56" spans="2:9" ht="20.100000000000001" customHeight="1"/>
  </sheetData>
  <mergeCells count="7">
    <mergeCell ref="B13:I13"/>
    <mergeCell ref="H2:I2"/>
    <mergeCell ref="E8:F8"/>
    <mergeCell ref="G10:H10"/>
    <mergeCell ref="B11:I11"/>
    <mergeCell ref="E12:F12"/>
    <mergeCell ref="G12:H12"/>
  </mergeCells>
  <phoneticPr fontId="3"/>
  <pageMargins left="0.78740157480314965" right="0" top="0.98425196850393704" bottom="0.19685039370078741" header="0.51181102362204722" footer="0.51181102362204722"/>
  <pageSetup paperSize="9" scale="79" orientation="portrait" blackAndWhite="1"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7B3B-1BA8-4AE2-A02E-6A43AEAD63E1}">
  <sheetPr>
    <tabColor rgb="FF00B050"/>
  </sheetPr>
  <dimension ref="A1"/>
  <sheetViews>
    <sheetView zoomScale="55" zoomScaleNormal="55" workbookViewId="0">
      <selection activeCell="B6" sqref="B6:L6"/>
    </sheetView>
  </sheetViews>
  <sheetFormatPr defaultRowHeight="14.25"/>
  <sheetData/>
  <phoneticPr fontId="3"/>
  <pageMargins left="0.7" right="0.7" top="0.75" bottom="0.75" header="0.3" footer="0.3"/>
  <pageSetup paperSize="9" orientation="portrait" copies="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7A9D-0916-4B7D-A1E9-0AC34E20C2D1}">
  <sheetPr>
    <tabColor rgb="FF00B050"/>
    <pageSetUpPr fitToPage="1"/>
  </sheetPr>
  <dimension ref="A1:R58"/>
  <sheetViews>
    <sheetView view="pageBreakPreview" zoomScale="55" zoomScaleNormal="40" zoomScaleSheetLayoutView="55" workbookViewId="0">
      <selection activeCell="M10" sqref="M10"/>
    </sheetView>
  </sheetViews>
  <sheetFormatPr defaultColWidth="9" defaultRowHeight="24.95" customHeight="1"/>
  <cols>
    <col min="1" max="5" width="12.625" style="157" customWidth="1"/>
    <col min="6" max="6" width="12.625" style="158" customWidth="1"/>
    <col min="7" max="8" width="13.75" style="157" customWidth="1"/>
    <col min="9" max="9" width="17.625" style="159" customWidth="1"/>
    <col min="10" max="10" width="14.625" style="158" customWidth="1"/>
    <col min="11" max="11" width="12.875" style="157" customWidth="1"/>
    <col min="12" max="13" width="20.125" style="159" customWidth="1"/>
    <col min="14" max="16" width="20.125" style="157" customWidth="1"/>
    <col min="17" max="17" width="12.625" style="157" customWidth="1"/>
    <col min="18" max="16384" width="9" style="157"/>
  </cols>
  <sheetData>
    <row r="1" spans="1:18" ht="39.950000000000003" customHeight="1">
      <c r="A1" s="156" t="s">
        <v>564</v>
      </c>
      <c r="C1" s="187"/>
    </row>
    <row r="2" spans="1:18" ht="39.950000000000003" customHeight="1">
      <c r="A2" s="794" t="s">
        <v>468</v>
      </c>
      <c r="B2" s="794"/>
      <c r="C2" s="794"/>
      <c r="D2" s="794"/>
      <c r="E2" s="794"/>
      <c r="F2" s="794"/>
      <c r="G2" s="794"/>
      <c r="H2" s="794"/>
      <c r="I2" s="794"/>
      <c r="J2" s="794"/>
      <c r="K2" s="794"/>
      <c r="L2" s="794"/>
      <c r="M2" s="794"/>
      <c r="N2" s="794"/>
      <c r="O2" s="794"/>
      <c r="P2" s="794"/>
    </row>
    <row r="3" spans="1:18" ht="39.950000000000003" customHeight="1" thickBot="1">
      <c r="A3" s="156" t="s">
        <v>318</v>
      </c>
      <c r="C3" s="156" t="str">
        <f>"（"&amp;入力シート!P3&amp;"）"</f>
        <v>（○○町）</v>
      </c>
      <c r="D3" s="156"/>
    </row>
    <row r="4" spans="1:18" ht="69.95" customHeight="1">
      <c r="A4" s="804" t="s">
        <v>333</v>
      </c>
      <c r="B4" s="805"/>
      <c r="C4" s="160" t="s">
        <v>334</v>
      </c>
      <c r="D4" s="161"/>
      <c r="E4" s="162"/>
      <c r="F4" s="163"/>
      <c r="G4" s="160"/>
      <c r="H4" s="904" t="s">
        <v>469</v>
      </c>
      <c r="I4" s="904"/>
      <c r="J4" s="904"/>
      <c r="K4" s="905"/>
      <c r="L4" s="164" t="s">
        <v>335</v>
      </c>
      <c r="M4" s="161" t="s">
        <v>319</v>
      </c>
      <c r="N4" s="797" t="s">
        <v>20</v>
      </c>
      <c r="O4" s="798"/>
      <c r="P4" s="799"/>
    </row>
    <row r="5" spans="1:18" ht="69.95" customHeight="1">
      <c r="A5" s="806"/>
      <c r="B5" s="807"/>
      <c r="C5" s="165" t="s">
        <v>336</v>
      </c>
      <c r="D5" s="166"/>
      <c r="E5" s="167"/>
      <c r="F5" s="168"/>
      <c r="G5" s="165"/>
      <c r="H5" s="790" t="str">
        <f>IF(入力シート!P10="","",入力シート!P10)</f>
        <v>田中××</v>
      </c>
      <c r="I5" s="785"/>
      <c r="J5" s="785"/>
      <c r="K5" s="785"/>
      <c r="L5" s="169" t="s">
        <v>338</v>
      </c>
      <c r="M5" s="166" t="s">
        <v>319</v>
      </c>
      <c r="N5" s="906" t="str">
        <f>IF(入力シート!P8="","",入力シート!P8)</f>
        <v>鹿児島県○○町大字○○56番地4</v>
      </c>
      <c r="O5" s="907"/>
      <c r="P5" s="908"/>
    </row>
    <row r="6" spans="1:18" s="171" customFormat="1" ht="35.1" customHeight="1">
      <c r="A6" s="784" t="s">
        <v>320</v>
      </c>
      <c r="B6" s="785"/>
      <c r="C6" s="785"/>
      <c r="D6" s="785"/>
      <c r="E6" s="785"/>
      <c r="F6" s="785"/>
      <c r="G6" s="785"/>
      <c r="H6" s="785"/>
      <c r="I6" s="785"/>
      <c r="J6" s="786"/>
      <c r="K6" s="787" t="s">
        <v>339</v>
      </c>
      <c r="L6" s="788"/>
      <c r="M6" s="788"/>
      <c r="N6" s="788"/>
      <c r="O6" s="788"/>
      <c r="P6" s="789"/>
      <c r="R6" s="157"/>
    </row>
    <row r="7" spans="1:18" s="171" customFormat="1" ht="35.1" customHeight="1">
      <c r="A7" s="784" t="s">
        <v>340</v>
      </c>
      <c r="B7" s="785"/>
      <c r="C7" s="785"/>
      <c r="D7" s="785"/>
      <c r="E7" s="785"/>
      <c r="F7" s="786"/>
      <c r="G7" s="790" t="s">
        <v>4</v>
      </c>
      <c r="H7" s="786"/>
      <c r="I7" s="172" t="s">
        <v>341</v>
      </c>
      <c r="J7" s="791" t="s">
        <v>321</v>
      </c>
      <c r="K7" s="792" t="s">
        <v>470</v>
      </c>
      <c r="L7" s="174" t="s">
        <v>343</v>
      </c>
      <c r="M7" s="175" t="s">
        <v>322</v>
      </c>
      <c r="N7" s="172" t="s">
        <v>323</v>
      </c>
      <c r="O7" s="174" t="s">
        <v>323</v>
      </c>
      <c r="P7" s="176" t="s">
        <v>324</v>
      </c>
      <c r="R7" s="157"/>
    </row>
    <row r="8" spans="1:18" s="171" customFormat="1" ht="35.1" customHeight="1">
      <c r="A8" s="784" t="s">
        <v>17</v>
      </c>
      <c r="B8" s="786"/>
      <c r="C8" s="790" t="s">
        <v>18</v>
      </c>
      <c r="D8" s="786"/>
      <c r="E8" s="790" t="s">
        <v>273</v>
      </c>
      <c r="F8" s="786"/>
      <c r="G8" s="170" t="s">
        <v>325</v>
      </c>
      <c r="H8" s="172" t="s">
        <v>326</v>
      </c>
      <c r="I8" s="172" t="s">
        <v>344</v>
      </c>
      <c r="J8" s="791"/>
      <c r="K8" s="793"/>
      <c r="L8" s="178" t="s">
        <v>345</v>
      </c>
      <c r="M8" s="179" t="s">
        <v>327</v>
      </c>
      <c r="N8" s="177" t="s">
        <v>328</v>
      </c>
      <c r="O8" s="178" t="s">
        <v>329</v>
      </c>
      <c r="P8" s="180" t="s">
        <v>330</v>
      </c>
      <c r="R8" s="157"/>
    </row>
    <row r="9" spans="1:18" s="171" customFormat="1" ht="62.1" customHeight="1">
      <c r="A9" s="771" t="str">
        <f>IF(入力シート!D8="","",入力シート!D8)</f>
        <v>〇〇</v>
      </c>
      <c r="B9" s="895"/>
      <c r="C9" s="769" t="str">
        <f>IF(入力シート!E8="","",入力シート!E8)</f>
        <v>××</v>
      </c>
      <c r="D9" s="770"/>
      <c r="E9" s="769" t="str">
        <f>IF(入力シート!F8="","",入力シート!F8)</f>
        <v>111番地</v>
      </c>
      <c r="F9" s="770"/>
      <c r="G9" s="170" t="str">
        <f>IF(入力シート!G8="","",入力シート!G8)</f>
        <v>畑</v>
      </c>
      <c r="H9" s="172" t="str">
        <f>IF(入力シート!H8="","",入力シート!H8)</f>
        <v>畑</v>
      </c>
      <c r="I9" s="181">
        <f>IF(入力シート!I8="","",入力シート!I8)</f>
        <v>1000</v>
      </c>
      <c r="J9" s="172" t="str">
        <f>IF(A9="","","所")</f>
        <v>所</v>
      </c>
      <c r="K9" s="173" t="str">
        <f>IF(入力シート!B8="","",入力シート!B8)</f>
        <v>普通畑</v>
      </c>
      <c r="L9" s="896">
        <f>IF(入力シート!P17="","",入力シート!P17)</f>
        <v>45608</v>
      </c>
      <c r="M9" s="295">
        <f>IF(入力シート!L8="","",入力シート!L8)</f>
        <v>505000</v>
      </c>
      <c r="N9" s="899" t="s">
        <v>563</v>
      </c>
      <c r="O9" s="775">
        <f>IF(L9="","",L9)</f>
        <v>45608</v>
      </c>
      <c r="P9" s="772">
        <f>IF(L9="","",L9)</f>
        <v>45608</v>
      </c>
      <c r="R9" s="157"/>
    </row>
    <row r="10" spans="1:18" s="171" customFormat="1" ht="62.1" customHeight="1">
      <c r="A10" s="771" t="str">
        <f>IF(入力シート!D9="","",入力シート!D9)</f>
        <v>〇〇</v>
      </c>
      <c r="B10" s="895"/>
      <c r="C10" s="769" t="str">
        <f>IF(入力シート!E9="","",入力シート!E9)</f>
        <v>△△</v>
      </c>
      <c r="D10" s="770"/>
      <c r="E10" s="769" t="str">
        <f>IF(入力シート!F9="","",入力シート!F9)</f>
        <v>222番地</v>
      </c>
      <c r="F10" s="770"/>
      <c r="G10" s="170" t="str">
        <f>IF(入力シート!G9="","",入力シート!G9)</f>
        <v>畑</v>
      </c>
      <c r="H10" s="172" t="str">
        <f>IF(入力シート!H9="","",入力シート!H9)</f>
        <v>畑</v>
      </c>
      <c r="I10" s="181">
        <f>IF(入力シート!I9="","",入力シート!I9)</f>
        <v>2000</v>
      </c>
      <c r="J10" s="172" t="str">
        <f t="shared" ref="J10:J18" si="0">IF(A10="","","所")</f>
        <v>所</v>
      </c>
      <c r="K10" s="173" t="str">
        <f>IF(入力シート!B9="","",入力シート!B9)</f>
        <v>普通畑</v>
      </c>
      <c r="L10" s="897"/>
      <c r="M10" s="295">
        <f>IF(入力シート!L9="","",入力シート!L9)</f>
        <v>1010000</v>
      </c>
      <c r="N10" s="900"/>
      <c r="O10" s="776"/>
      <c r="P10" s="773"/>
      <c r="R10" s="157"/>
    </row>
    <row r="11" spans="1:18" s="171" customFormat="1" ht="62.1" customHeight="1">
      <c r="A11" s="771" t="str">
        <f>IF(入力シート!D10="","",入力シート!D10)</f>
        <v/>
      </c>
      <c r="B11" s="895"/>
      <c r="C11" s="769" t="str">
        <f>IF(入力シート!E10="","",入力シート!E10)</f>
        <v/>
      </c>
      <c r="D11" s="770"/>
      <c r="E11" s="769" t="str">
        <f>IF(入力シート!F10="","",入力シート!F10)</f>
        <v/>
      </c>
      <c r="F11" s="770"/>
      <c r="G11" s="170" t="str">
        <f>IF(入力シート!G10="","",入力シート!G10)</f>
        <v/>
      </c>
      <c r="H11" s="172" t="str">
        <f>IF(入力シート!H10="","",入力シート!H10)</f>
        <v/>
      </c>
      <c r="I11" s="181" t="str">
        <f>IF(入力シート!I10="","",入力シート!I10)</f>
        <v/>
      </c>
      <c r="J11" s="172" t="str">
        <f t="shared" si="0"/>
        <v/>
      </c>
      <c r="K11" s="173" t="str">
        <f>IF(入力シート!B10="","",入力シート!B10)</f>
        <v/>
      </c>
      <c r="L11" s="897"/>
      <c r="M11" s="295" t="str">
        <f>IF(入力シート!L10="","",入力シート!L10)</f>
        <v/>
      </c>
      <c r="N11" s="900"/>
      <c r="O11" s="776"/>
      <c r="P11" s="773"/>
      <c r="R11" s="157"/>
    </row>
    <row r="12" spans="1:18" s="171" customFormat="1" ht="62.1" customHeight="1">
      <c r="A12" s="771" t="str">
        <f>IF(入力シート!D11="","",入力シート!D11)</f>
        <v/>
      </c>
      <c r="B12" s="895"/>
      <c r="C12" s="769" t="str">
        <f>IF(入力シート!E11="","",入力シート!E11)</f>
        <v/>
      </c>
      <c r="D12" s="770"/>
      <c r="E12" s="769" t="str">
        <f>IF(入力シート!F11="","",入力シート!F11)</f>
        <v/>
      </c>
      <c r="F12" s="770"/>
      <c r="G12" s="170" t="str">
        <f>IF(入力シート!G11="","",入力シート!G11)</f>
        <v/>
      </c>
      <c r="H12" s="172" t="str">
        <f>IF(入力シート!H11="","",入力シート!H11)</f>
        <v/>
      </c>
      <c r="I12" s="181" t="str">
        <f>IF(入力シート!I11="","",入力シート!I11)</f>
        <v/>
      </c>
      <c r="J12" s="172" t="str">
        <f t="shared" si="0"/>
        <v/>
      </c>
      <c r="K12" s="173" t="str">
        <f>IF(入力シート!B11="","",入力シート!B11)</f>
        <v/>
      </c>
      <c r="L12" s="897"/>
      <c r="M12" s="295" t="str">
        <f>IF(入力シート!L11="","",入力シート!L11)</f>
        <v/>
      </c>
      <c r="N12" s="900"/>
      <c r="O12" s="776"/>
      <c r="P12" s="773"/>
      <c r="R12" s="157"/>
    </row>
    <row r="13" spans="1:18" s="171" customFormat="1" ht="62.1" customHeight="1">
      <c r="A13" s="771" t="str">
        <f>IF(入力シート!D12="","",入力シート!D12)</f>
        <v/>
      </c>
      <c r="B13" s="895"/>
      <c r="C13" s="769" t="str">
        <f>IF(入力シート!E12="","",入力シート!E12)</f>
        <v/>
      </c>
      <c r="D13" s="770"/>
      <c r="E13" s="769" t="str">
        <f>IF(入力シート!F12="","",入力シート!F12)</f>
        <v/>
      </c>
      <c r="F13" s="770"/>
      <c r="G13" s="170" t="str">
        <f>IF(入力シート!G12="","",入力シート!G12)</f>
        <v/>
      </c>
      <c r="H13" s="172" t="str">
        <f>IF(入力シート!H12="","",入力シート!H12)</f>
        <v/>
      </c>
      <c r="I13" s="181" t="str">
        <f>IF(入力シート!I12="","",入力シート!I12)</f>
        <v/>
      </c>
      <c r="J13" s="172" t="str">
        <f t="shared" si="0"/>
        <v/>
      </c>
      <c r="K13" s="173" t="str">
        <f>IF(入力シート!B12="","",入力シート!B12)</f>
        <v/>
      </c>
      <c r="L13" s="897"/>
      <c r="M13" s="295" t="str">
        <f>IF(入力シート!L12="","",入力シート!L12)</f>
        <v/>
      </c>
      <c r="N13" s="900"/>
      <c r="O13" s="776"/>
      <c r="P13" s="773"/>
      <c r="R13" s="157"/>
    </row>
    <row r="14" spans="1:18" s="171" customFormat="1" ht="62.1" customHeight="1">
      <c r="A14" s="771" t="str">
        <f>IF(入力シート!D13="","",入力シート!D13)</f>
        <v/>
      </c>
      <c r="B14" s="895"/>
      <c r="C14" s="769" t="str">
        <f>IF(入力シート!E13="","",入力シート!E13)</f>
        <v/>
      </c>
      <c r="D14" s="770"/>
      <c r="E14" s="769" t="str">
        <f>IF(入力シート!F13="","",入力シート!F13)</f>
        <v/>
      </c>
      <c r="F14" s="770"/>
      <c r="G14" s="170" t="str">
        <f>IF(入力シート!G13="","",入力シート!G13)</f>
        <v/>
      </c>
      <c r="H14" s="172" t="str">
        <f>IF(入力シート!H13="","",入力シート!H13)</f>
        <v/>
      </c>
      <c r="I14" s="181" t="str">
        <f>IF(入力シート!I13="","",入力シート!I13)</f>
        <v/>
      </c>
      <c r="J14" s="172" t="str">
        <f t="shared" si="0"/>
        <v/>
      </c>
      <c r="K14" s="173" t="str">
        <f>IF(入力シート!B13="","",入力シート!B13)</f>
        <v/>
      </c>
      <c r="L14" s="897"/>
      <c r="M14" s="295" t="str">
        <f>IF(入力シート!L13="","",入力シート!L13)</f>
        <v/>
      </c>
      <c r="N14" s="900"/>
      <c r="O14" s="776"/>
      <c r="P14" s="773"/>
      <c r="R14" s="157"/>
    </row>
    <row r="15" spans="1:18" s="171" customFormat="1" ht="62.1" customHeight="1">
      <c r="A15" s="771" t="str">
        <f>IF(入力シート!D14="","",入力シート!D14)</f>
        <v/>
      </c>
      <c r="B15" s="895"/>
      <c r="C15" s="769" t="str">
        <f>IF(入力シート!E14="","",入力シート!E14)</f>
        <v/>
      </c>
      <c r="D15" s="770"/>
      <c r="E15" s="769" t="str">
        <f>IF(入力シート!F14="","",入力シート!F14)</f>
        <v/>
      </c>
      <c r="F15" s="770"/>
      <c r="G15" s="170" t="str">
        <f>IF(入力シート!G14="","",入力シート!G14)</f>
        <v/>
      </c>
      <c r="H15" s="172" t="str">
        <f>IF(入力シート!H14="","",入力シート!H14)</f>
        <v/>
      </c>
      <c r="I15" s="181" t="str">
        <f>IF(入力シート!I14="","",入力シート!I14)</f>
        <v/>
      </c>
      <c r="J15" s="172" t="str">
        <f t="shared" si="0"/>
        <v/>
      </c>
      <c r="K15" s="173" t="str">
        <f>IF(入力シート!B14="","",入力シート!B14)</f>
        <v/>
      </c>
      <c r="L15" s="897"/>
      <c r="M15" s="295" t="str">
        <f>IF(入力シート!L14="","",入力シート!L14)</f>
        <v/>
      </c>
      <c r="N15" s="900"/>
      <c r="O15" s="776"/>
      <c r="P15" s="773"/>
      <c r="R15" s="157"/>
    </row>
    <row r="16" spans="1:18" s="171" customFormat="1" ht="62.1" customHeight="1">
      <c r="A16" s="771" t="str">
        <f>IF(入力シート!D15="","",入力シート!D15)</f>
        <v/>
      </c>
      <c r="B16" s="895"/>
      <c r="C16" s="769" t="str">
        <f>IF(入力シート!E15="","",入力シート!E15)</f>
        <v/>
      </c>
      <c r="D16" s="770"/>
      <c r="E16" s="769" t="str">
        <f>IF(入力シート!F15="","",入力シート!F15)</f>
        <v/>
      </c>
      <c r="F16" s="770"/>
      <c r="G16" s="170" t="str">
        <f>IF(入力シート!G15="","",入力シート!G15)</f>
        <v/>
      </c>
      <c r="H16" s="172" t="str">
        <f>IF(入力シート!H15="","",入力シート!H15)</f>
        <v/>
      </c>
      <c r="I16" s="181" t="str">
        <f>IF(入力シート!I15="","",入力シート!I15)</f>
        <v/>
      </c>
      <c r="J16" s="172" t="str">
        <f t="shared" si="0"/>
        <v/>
      </c>
      <c r="K16" s="173" t="str">
        <f>IF(入力シート!B15="","",入力シート!B15)</f>
        <v/>
      </c>
      <c r="L16" s="897"/>
      <c r="M16" s="295" t="str">
        <f>IF(入力シート!L15="","",入力シート!L15)</f>
        <v/>
      </c>
      <c r="N16" s="900"/>
      <c r="O16" s="776"/>
      <c r="P16" s="773"/>
      <c r="R16" s="157"/>
    </row>
    <row r="17" spans="1:18" s="171" customFormat="1" ht="62.1" customHeight="1">
      <c r="A17" s="771" t="str">
        <f>IF(入力シート!D16="","",入力シート!D16)</f>
        <v/>
      </c>
      <c r="B17" s="895"/>
      <c r="C17" s="769" t="str">
        <f>IF(入力シート!E16="","",入力シート!E16)</f>
        <v/>
      </c>
      <c r="D17" s="770"/>
      <c r="E17" s="769" t="str">
        <f>IF(入力シート!F16="","",入力シート!F16)</f>
        <v/>
      </c>
      <c r="F17" s="770"/>
      <c r="G17" s="170" t="str">
        <f>IF(入力シート!G16="","",入力シート!G16)</f>
        <v/>
      </c>
      <c r="H17" s="172" t="str">
        <f>IF(入力シート!H16="","",入力シート!H16)</f>
        <v/>
      </c>
      <c r="I17" s="181" t="str">
        <f>IF(入力シート!I16="","",入力シート!I16)</f>
        <v/>
      </c>
      <c r="J17" s="172" t="str">
        <f t="shared" si="0"/>
        <v/>
      </c>
      <c r="K17" s="173" t="str">
        <f>IF(入力シート!B16="","",入力シート!B16)</f>
        <v/>
      </c>
      <c r="L17" s="897"/>
      <c r="M17" s="295" t="str">
        <f>IF(入力シート!L16="","",入力シート!L16)</f>
        <v/>
      </c>
      <c r="N17" s="900"/>
      <c r="O17" s="776"/>
      <c r="P17" s="773"/>
      <c r="R17" s="157"/>
    </row>
    <row r="18" spans="1:18" s="171" customFormat="1" ht="62.1" customHeight="1">
      <c r="A18" s="771" t="str">
        <f>IF(入力シート!D17="","",入力シート!D17)</f>
        <v/>
      </c>
      <c r="B18" s="895"/>
      <c r="C18" s="769" t="str">
        <f>IF(入力シート!E17="","",入力シート!E17)</f>
        <v/>
      </c>
      <c r="D18" s="770"/>
      <c r="E18" s="769" t="str">
        <f>IF(入力シート!F17="","",入力シート!F17)</f>
        <v/>
      </c>
      <c r="F18" s="770"/>
      <c r="G18" s="170" t="str">
        <f>IF(入力シート!G17="","",入力シート!G17)</f>
        <v/>
      </c>
      <c r="H18" s="172" t="str">
        <f>IF(入力シート!H17="","",入力シート!H17)</f>
        <v/>
      </c>
      <c r="I18" s="181" t="str">
        <f>IF(入力シート!I17="","",入力シート!I17)</f>
        <v/>
      </c>
      <c r="J18" s="172" t="str">
        <f t="shared" si="0"/>
        <v/>
      </c>
      <c r="K18" s="173" t="str">
        <f>IF(入力シート!B17="","",入力シート!B17)</f>
        <v/>
      </c>
      <c r="L18" s="897"/>
      <c r="M18" s="295" t="str">
        <f>IF(入力シート!L17="","",入力シート!L17)</f>
        <v/>
      </c>
      <c r="N18" s="900"/>
      <c r="O18" s="776"/>
      <c r="P18" s="773"/>
      <c r="R18" s="157"/>
    </row>
    <row r="19" spans="1:18" ht="62.1" customHeight="1" thickBot="1">
      <c r="A19" s="781" t="s">
        <v>10</v>
      </c>
      <c r="B19" s="782"/>
      <c r="C19" s="902"/>
      <c r="D19" s="903"/>
      <c r="E19" s="902"/>
      <c r="F19" s="903"/>
      <c r="G19" s="183"/>
      <c r="H19" s="183"/>
      <c r="I19" s="296">
        <f>SUM(I9:I18)</f>
        <v>3000</v>
      </c>
      <c r="J19" s="185"/>
      <c r="K19" s="186"/>
      <c r="L19" s="898"/>
      <c r="M19" s="296">
        <f>SUM(M9:M18)</f>
        <v>1515000</v>
      </c>
      <c r="N19" s="901"/>
      <c r="O19" s="777"/>
      <c r="P19" s="774"/>
    </row>
    <row r="20" spans="1:18" ht="24.95" customHeight="1">
      <c r="A20" s="17" t="s">
        <v>331</v>
      </c>
      <c r="B20" s="17"/>
      <c r="C20" s="17"/>
      <c r="D20" s="17"/>
      <c r="E20" s="17"/>
      <c r="F20" s="27"/>
      <c r="G20" s="17"/>
      <c r="H20" s="17"/>
      <c r="I20" s="188"/>
      <c r="J20" s="27"/>
      <c r="K20" s="17"/>
      <c r="L20" s="188"/>
      <c r="M20" s="188"/>
      <c r="N20" s="17"/>
      <c r="O20" s="17"/>
      <c r="P20" s="17"/>
    </row>
    <row r="21" spans="1:18" ht="24.95" customHeight="1">
      <c r="A21" s="17" t="s">
        <v>348</v>
      </c>
      <c r="B21" s="17"/>
      <c r="C21" s="17"/>
      <c r="D21" s="17"/>
      <c r="E21" s="17"/>
      <c r="F21" s="27"/>
      <c r="G21" s="17"/>
      <c r="H21" s="17"/>
      <c r="I21" s="188"/>
      <c r="J21" s="27"/>
      <c r="K21" s="17" t="s">
        <v>471</v>
      </c>
      <c r="L21" s="188"/>
      <c r="M21" s="188"/>
      <c r="N21" s="17"/>
      <c r="O21" s="17"/>
      <c r="P21" s="17"/>
    </row>
    <row r="22" spans="1:18" ht="24.95" customHeight="1">
      <c r="A22" s="130" t="s">
        <v>472</v>
      </c>
      <c r="B22" s="17"/>
      <c r="C22" s="17"/>
      <c r="D22" s="17"/>
      <c r="E22" s="17"/>
      <c r="F22" s="27"/>
      <c r="G22" s="17"/>
      <c r="H22" s="17"/>
      <c r="I22" s="188"/>
      <c r="J22" s="27"/>
      <c r="K22" s="17" t="s">
        <v>473</v>
      </c>
      <c r="L22" s="188"/>
      <c r="M22" s="188"/>
      <c r="N22" s="17"/>
      <c r="O22" s="17"/>
      <c r="P22" s="17"/>
    </row>
    <row r="23" spans="1:18" ht="27.95" customHeight="1">
      <c r="A23" s="17"/>
      <c r="B23" s="17"/>
      <c r="C23" s="17"/>
      <c r="D23" s="17"/>
      <c r="E23" s="17"/>
      <c r="F23" s="27"/>
      <c r="G23" s="17"/>
      <c r="H23" s="17"/>
      <c r="I23" s="188"/>
      <c r="J23" s="27"/>
      <c r="K23" s="17" t="s">
        <v>474</v>
      </c>
      <c r="L23" s="188"/>
      <c r="M23" s="188"/>
      <c r="N23" s="17"/>
      <c r="O23" s="17"/>
      <c r="P23" s="17"/>
    </row>
    <row r="24" spans="1:18" ht="27.95" customHeight="1">
      <c r="A24" s="17" t="s">
        <v>332</v>
      </c>
      <c r="B24" s="17"/>
      <c r="C24" s="17"/>
      <c r="D24" s="17"/>
      <c r="E24" s="17"/>
      <c r="F24" s="27"/>
      <c r="G24" s="17"/>
      <c r="H24" s="17"/>
      <c r="I24" s="188"/>
      <c r="J24" s="27"/>
      <c r="K24" s="17" t="s">
        <v>475</v>
      </c>
      <c r="L24" s="188"/>
      <c r="M24" s="17"/>
      <c r="N24" s="17"/>
      <c r="O24" s="17"/>
      <c r="P24" s="17"/>
    </row>
    <row r="25" spans="1:18" ht="27.95" customHeight="1">
      <c r="A25" s="17" t="s">
        <v>476</v>
      </c>
      <c r="B25" s="17"/>
      <c r="C25" s="17"/>
      <c r="D25" s="17"/>
      <c r="E25" s="17"/>
      <c r="F25" s="27"/>
      <c r="G25" s="17"/>
      <c r="H25" s="17"/>
      <c r="I25" s="188"/>
      <c r="J25" s="27"/>
      <c r="K25" s="17" t="s">
        <v>477</v>
      </c>
      <c r="L25" s="17"/>
      <c r="M25" s="17"/>
      <c r="N25" s="17"/>
      <c r="O25" s="17"/>
      <c r="P25" s="17"/>
    </row>
    <row r="26" spans="1:18" ht="27.95" customHeight="1">
      <c r="A26" s="17" t="s">
        <v>478</v>
      </c>
      <c r="B26" s="17"/>
      <c r="C26" s="17"/>
      <c r="D26" s="17"/>
      <c r="E26" s="17"/>
      <c r="F26" s="27"/>
      <c r="G26" s="17"/>
      <c r="H26" s="17"/>
      <c r="I26" s="188"/>
      <c r="J26" s="27"/>
      <c r="K26" s="17"/>
      <c r="L26" s="17"/>
      <c r="M26" s="17"/>
      <c r="N26" s="17"/>
      <c r="O26" s="17"/>
      <c r="P26" s="17"/>
    </row>
    <row r="27" spans="1:18" ht="27.95" customHeight="1">
      <c r="A27" s="17" t="s">
        <v>357</v>
      </c>
      <c r="B27" s="17"/>
      <c r="C27" s="17"/>
      <c r="D27" s="17"/>
      <c r="E27" s="17"/>
      <c r="F27" s="27"/>
      <c r="G27" s="17"/>
      <c r="H27" s="17"/>
      <c r="I27" s="188"/>
      <c r="J27" s="27"/>
      <c r="K27" s="17" t="s">
        <v>479</v>
      </c>
      <c r="L27" s="17"/>
      <c r="M27" s="17"/>
      <c r="N27" s="17"/>
      <c r="O27" s="17"/>
      <c r="P27" s="17"/>
    </row>
    <row r="28" spans="1:18" ht="27.95" customHeight="1">
      <c r="A28" s="17"/>
      <c r="B28" s="17"/>
      <c r="C28" s="17"/>
      <c r="D28" s="17"/>
      <c r="E28" s="17"/>
      <c r="F28" s="27"/>
      <c r="G28" s="17"/>
      <c r="H28" s="17"/>
      <c r="I28" s="188"/>
      <c r="J28" s="27"/>
      <c r="K28" s="17" t="s">
        <v>480</v>
      </c>
      <c r="L28" s="17"/>
      <c r="M28" s="17"/>
      <c r="N28" s="17"/>
      <c r="O28" s="17"/>
      <c r="P28" s="17"/>
    </row>
    <row r="29" spans="1:18" ht="27.95" customHeight="1">
      <c r="A29" s="17" t="s">
        <v>359</v>
      </c>
      <c r="B29" s="17"/>
      <c r="C29" s="17"/>
      <c r="D29" s="17"/>
      <c r="E29" s="17"/>
      <c r="F29" s="27"/>
      <c r="G29" s="17"/>
      <c r="H29" s="17"/>
      <c r="I29" s="188"/>
      <c r="J29" s="27"/>
      <c r="K29" s="17" t="s">
        <v>481</v>
      </c>
      <c r="L29" s="17"/>
      <c r="M29" s="17"/>
      <c r="N29" s="17"/>
      <c r="O29" s="17"/>
      <c r="P29" s="17"/>
    </row>
    <row r="30" spans="1:18" ht="27.95" customHeight="1">
      <c r="A30" s="17" t="s">
        <v>482</v>
      </c>
      <c r="B30" s="17"/>
      <c r="C30" s="17"/>
      <c r="D30" s="17"/>
      <c r="E30" s="17"/>
      <c r="F30" s="27"/>
      <c r="G30" s="17"/>
      <c r="H30" s="17"/>
      <c r="I30" s="188"/>
      <c r="J30" s="27"/>
      <c r="K30" s="17" t="s">
        <v>483</v>
      </c>
      <c r="L30" s="17"/>
      <c r="M30" s="17"/>
      <c r="N30" s="17"/>
      <c r="O30" s="17"/>
      <c r="P30" s="17"/>
    </row>
    <row r="31" spans="1:18" ht="27.95" customHeight="1">
      <c r="A31" s="17" t="s">
        <v>363</v>
      </c>
      <c r="B31" s="17"/>
      <c r="C31" s="17"/>
      <c r="D31" s="17"/>
      <c r="E31" s="17"/>
      <c r="F31" s="27"/>
      <c r="G31" s="17"/>
      <c r="H31" s="17"/>
      <c r="I31" s="188"/>
      <c r="J31" s="27"/>
      <c r="K31" s="17"/>
      <c r="L31" s="188"/>
      <c r="M31" s="188"/>
      <c r="N31" s="17"/>
      <c r="O31" s="17"/>
      <c r="P31" s="17"/>
    </row>
    <row r="32" spans="1:18" ht="27.95" customHeight="1">
      <c r="A32" s="17"/>
      <c r="B32" s="17"/>
      <c r="C32" s="17"/>
      <c r="D32" s="17"/>
      <c r="E32" s="17"/>
      <c r="F32" s="27"/>
      <c r="G32" s="17"/>
      <c r="H32" s="17"/>
      <c r="I32" s="188"/>
      <c r="J32" s="27"/>
      <c r="K32" s="17" t="s">
        <v>484</v>
      </c>
      <c r="L32" s="188"/>
      <c r="M32" s="188"/>
      <c r="N32" s="17"/>
      <c r="O32" s="17"/>
      <c r="P32" s="17"/>
    </row>
    <row r="33" spans="1:16" ht="27.95" customHeight="1">
      <c r="A33" s="17" t="s">
        <v>365</v>
      </c>
      <c r="B33" s="17"/>
      <c r="C33" s="17"/>
      <c r="D33" s="17"/>
      <c r="E33" s="17"/>
      <c r="F33" s="27"/>
      <c r="G33" s="17"/>
      <c r="H33" s="17"/>
      <c r="I33" s="188"/>
      <c r="J33" s="27"/>
      <c r="K33" s="17" t="s">
        <v>485</v>
      </c>
      <c r="L33" s="188"/>
      <c r="M33" s="188"/>
      <c r="N33" s="188"/>
      <c r="O33" s="188"/>
      <c r="P33" s="188"/>
    </row>
    <row r="34" spans="1:16" ht="27.95" customHeight="1">
      <c r="A34" s="17" t="s">
        <v>486</v>
      </c>
      <c r="B34" s="17"/>
      <c r="C34" s="17"/>
      <c r="D34" s="17"/>
      <c r="E34" s="17"/>
      <c r="F34" s="27"/>
      <c r="G34" s="17"/>
      <c r="H34" s="17"/>
      <c r="I34" s="188"/>
      <c r="J34" s="27"/>
      <c r="K34" s="17" t="s">
        <v>487</v>
      </c>
      <c r="L34" s="188"/>
      <c r="M34" s="188"/>
      <c r="N34" s="17"/>
      <c r="O34" s="17"/>
      <c r="P34" s="17"/>
    </row>
    <row r="35" spans="1:16" ht="27.95" customHeight="1">
      <c r="A35" s="17" t="s">
        <v>488</v>
      </c>
      <c r="B35" s="17"/>
      <c r="C35" s="17"/>
      <c r="D35" s="17"/>
      <c r="E35" s="17"/>
      <c r="F35" s="27"/>
      <c r="G35" s="17"/>
      <c r="H35" s="17"/>
      <c r="I35" s="188"/>
      <c r="J35" s="27"/>
      <c r="K35" s="17"/>
      <c r="L35" s="188"/>
      <c r="M35" s="188"/>
      <c r="N35" s="17"/>
      <c r="O35" s="17"/>
      <c r="P35" s="17"/>
    </row>
    <row r="36" spans="1:16" ht="27.95" customHeight="1">
      <c r="A36" s="17" t="s">
        <v>489</v>
      </c>
      <c r="B36" s="17"/>
      <c r="C36" s="17"/>
      <c r="D36" s="17"/>
      <c r="E36" s="17"/>
      <c r="F36" s="27"/>
      <c r="G36" s="17"/>
      <c r="H36" s="17"/>
      <c r="I36" s="188"/>
      <c r="J36" s="27"/>
      <c r="K36" s="17" t="s">
        <v>490</v>
      </c>
      <c r="L36" s="297"/>
      <c r="M36" s="126"/>
      <c r="N36" s="126"/>
      <c r="O36" s="126"/>
      <c r="P36" s="126"/>
    </row>
    <row r="37" spans="1:16" ht="27.95" customHeight="1">
      <c r="A37" s="17"/>
      <c r="B37" s="17"/>
      <c r="C37" s="17"/>
      <c r="D37" s="17"/>
      <c r="E37" s="17"/>
      <c r="F37" s="27"/>
      <c r="G37" s="17"/>
      <c r="H37" s="17"/>
      <c r="I37" s="188"/>
      <c r="J37" s="27"/>
      <c r="K37" s="17" t="s">
        <v>491</v>
      </c>
      <c r="L37" s="17"/>
      <c r="M37" s="17"/>
      <c r="N37" s="17"/>
      <c r="O37" s="126"/>
      <c r="P37" s="17"/>
    </row>
    <row r="38" spans="1:16" ht="27.95" customHeight="1">
      <c r="A38" s="17" t="s">
        <v>492</v>
      </c>
      <c r="B38" s="17"/>
      <c r="C38" s="17"/>
      <c r="D38" s="17"/>
      <c r="E38" s="17"/>
      <c r="F38" s="27"/>
      <c r="G38" s="17"/>
      <c r="H38" s="17"/>
      <c r="I38" s="188"/>
      <c r="J38" s="27"/>
      <c r="K38" s="17" t="s">
        <v>493</v>
      </c>
      <c r="L38" s="297"/>
      <c r="M38" s="126"/>
      <c r="N38" s="126"/>
      <c r="O38" s="126"/>
      <c r="P38" s="126"/>
    </row>
    <row r="39" spans="1:16" ht="27.95" customHeight="1">
      <c r="A39" s="17" t="s">
        <v>494</v>
      </c>
      <c r="B39" s="17"/>
      <c r="C39" s="17"/>
      <c r="D39" s="17"/>
      <c r="E39" s="17"/>
      <c r="F39" s="27"/>
      <c r="G39" s="17"/>
      <c r="H39" s="17"/>
      <c r="I39" s="188"/>
      <c r="J39" s="27"/>
      <c r="K39" s="17" t="s">
        <v>495</v>
      </c>
      <c r="L39" s="17"/>
      <c r="M39" s="17"/>
      <c r="N39" s="17"/>
      <c r="O39" s="126"/>
      <c r="P39" s="17"/>
    </row>
    <row r="40" spans="1:16" ht="27.95" customHeight="1">
      <c r="A40" s="17"/>
      <c r="B40" s="17"/>
      <c r="C40" s="17"/>
      <c r="D40" s="17"/>
      <c r="E40" s="17"/>
      <c r="F40" s="27"/>
      <c r="G40" s="17"/>
      <c r="H40" s="17"/>
      <c r="I40" s="188"/>
      <c r="J40" s="27"/>
      <c r="K40" s="17"/>
      <c r="L40" s="297"/>
      <c r="M40" s="126"/>
      <c r="N40" s="126"/>
      <c r="O40" s="126"/>
      <c r="P40" s="126"/>
    </row>
    <row r="41" spans="1:16" ht="27.95" customHeight="1">
      <c r="A41" s="17" t="s">
        <v>496</v>
      </c>
      <c r="B41" s="17"/>
      <c r="C41" s="17"/>
      <c r="D41" s="17"/>
      <c r="E41" s="17"/>
      <c r="F41" s="27"/>
      <c r="G41" s="17"/>
      <c r="H41" s="17"/>
      <c r="I41" s="188"/>
      <c r="J41" s="27"/>
      <c r="K41" s="17" t="s">
        <v>385</v>
      </c>
      <c r="L41" s="17"/>
      <c r="M41" s="17"/>
      <c r="N41" s="17"/>
      <c r="O41" s="126"/>
      <c r="P41" s="17"/>
    </row>
    <row r="42" spans="1:16" ht="27.95" customHeight="1">
      <c r="A42" s="17" t="s">
        <v>497</v>
      </c>
      <c r="B42" s="17"/>
      <c r="C42" s="17"/>
      <c r="D42" s="17"/>
      <c r="E42" s="17"/>
      <c r="F42" s="27"/>
      <c r="G42" s="17"/>
      <c r="H42" s="17"/>
      <c r="I42" s="188"/>
      <c r="J42" s="27"/>
      <c r="K42" s="17" t="s">
        <v>498</v>
      </c>
      <c r="L42" s="297"/>
      <c r="M42" s="126"/>
      <c r="N42" s="126"/>
      <c r="O42" s="126"/>
      <c r="P42" s="126"/>
    </row>
    <row r="43" spans="1:16" ht="27.95" customHeight="1">
      <c r="A43" s="17" t="s">
        <v>499</v>
      </c>
      <c r="B43" s="17"/>
      <c r="C43" s="17"/>
      <c r="D43" s="17"/>
      <c r="E43" s="17"/>
      <c r="F43" s="27"/>
      <c r="G43" s="17"/>
      <c r="H43" s="17"/>
      <c r="I43" s="188"/>
      <c r="J43" s="27"/>
      <c r="K43" s="17" t="s">
        <v>500</v>
      </c>
      <c r="L43" s="17"/>
      <c r="M43" s="17"/>
      <c r="N43" s="17"/>
      <c r="O43" s="126"/>
      <c r="P43" s="17"/>
    </row>
    <row r="44" spans="1:16" ht="27.95" customHeight="1">
      <c r="A44" s="17"/>
      <c r="B44" s="17"/>
      <c r="C44" s="17"/>
      <c r="D44" s="17"/>
      <c r="E44" s="17"/>
      <c r="F44" s="27"/>
      <c r="G44" s="17"/>
      <c r="H44" s="17"/>
      <c r="I44" s="188"/>
      <c r="J44" s="27"/>
      <c r="K44" s="17"/>
      <c r="L44" s="297"/>
      <c r="M44" s="126"/>
      <c r="N44" s="126"/>
      <c r="O44" s="126"/>
      <c r="P44" s="126"/>
    </row>
    <row r="45" spans="1:16" ht="27.95" customHeight="1">
      <c r="A45" s="17" t="s">
        <v>501</v>
      </c>
      <c r="B45" s="17"/>
      <c r="C45" s="17"/>
      <c r="D45" s="17"/>
      <c r="E45" s="17"/>
      <c r="F45" s="27"/>
      <c r="G45" s="17"/>
      <c r="H45" s="17"/>
      <c r="I45" s="188"/>
      <c r="J45" s="27"/>
      <c r="K45" s="17"/>
      <c r="L45" s="17"/>
      <c r="M45" s="17"/>
      <c r="N45" s="17"/>
      <c r="O45" s="126"/>
      <c r="P45" s="17"/>
    </row>
    <row r="46" spans="1:16" ht="27.95" customHeight="1">
      <c r="A46" s="17" t="s">
        <v>502</v>
      </c>
      <c r="B46" s="17"/>
      <c r="C46" s="17"/>
      <c r="D46" s="17"/>
      <c r="E46" s="17"/>
      <c r="F46" s="27"/>
      <c r="G46" s="17"/>
      <c r="H46" s="17"/>
      <c r="I46" s="188"/>
      <c r="J46" s="27"/>
      <c r="K46" s="17"/>
      <c r="L46" s="297"/>
      <c r="M46" s="126"/>
      <c r="N46" s="126"/>
      <c r="O46" s="126"/>
      <c r="P46" s="126"/>
    </row>
    <row r="47" spans="1:16" ht="27.95" customHeight="1">
      <c r="A47" s="17" t="s">
        <v>503</v>
      </c>
      <c r="B47" s="17"/>
      <c r="C47" s="17"/>
      <c r="D47" s="17"/>
      <c r="E47" s="17"/>
      <c r="F47" s="27"/>
      <c r="G47" s="17"/>
      <c r="H47" s="17"/>
      <c r="I47" s="188"/>
      <c r="J47" s="27"/>
      <c r="K47" s="17"/>
      <c r="L47" s="17"/>
      <c r="M47" s="17"/>
      <c r="N47" s="17"/>
      <c r="O47" s="126"/>
      <c r="P47" s="17"/>
    </row>
    <row r="48" spans="1:16" ht="27.95" customHeight="1">
      <c r="A48" s="17"/>
      <c r="B48" s="17"/>
      <c r="C48" s="17"/>
      <c r="D48" s="17"/>
      <c r="E48" s="17"/>
      <c r="F48" s="27"/>
      <c r="G48" s="17"/>
      <c r="H48" s="17"/>
      <c r="I48" s="188"/>
      <c r="J48" s="27"/>
      <c r="K48" s="17"/>
      <c r="L48" s="297"/>
      <c r="M48" s="126"/>
      <c r="N48" s="126"/>
      <c r="O48" s="126"/>
      <c r="P48" s="126"/>
    </row>
    <row r="49" spans="1:16" ht="27.95" customHeight="1">
      <c r="A49" s="17" t="s">
        <v>504</v>
      </c>
      <c r="B49" s="17"/>
      <c r="C49" s="17"/>
      <c r="D49" s="17"/>
      <c r="E49" s="17"/>
      <c r="F49" s="27"/>
      <c r="G49" s="17"/>
      <c r="H49" s="17"/>
      <c r="I49" s="188"/>
      <c r="J49" s="27"/>
      <c r="K49" s="17"/>
      <c r="L49" s="17"/>
      <c r="M49" s="17"/>
      <c r="N49" s="17"/>
      <c r="O49" s="126"/>
      <c r="P49" s="17"/>
    </row>
    <row r="50" spans="1:16" ht="27.95" customHeight="1">
      <c r="A50" s="17" t="s">
        <v>505</v>
      </c>
      <c r="B50" s="17"/>
      <c r="C50" s="17"/>
      <c r="D50" s="17"/>
      <c r="E50" s="17"/>
      <c r="F50" s="27"/>
      <c r="G50" s="17"/>
      <c r="H50" s="17"/>
      <c r="I50" s="188"/>
      <c r="J50" s="27"/>
      <c r="K50" s="17"/>
      <c r="L50" s="297"/>
      <c r="M50" s="126"/>
      <c r="N50" s="126"/>
      <c r="O50" s="126"/>
      <c r="P50" s="126"/>
    </row>
    <row r="51" spans="1:16" ht="27.95" customHeight="1">
      <c r="A51" s="17" t="s">
        <v>506</v>
      </c>
      <c r="B51" s="17"/>
      <c r="C51" s="17"/>
      <c r="D51" s="17"/>
      <c r="E51" s="17"/>
      <c r="F51" s="27"/>
      <c r="G51" s="17"/>
      <c r="H51" s="17"/>
      <c r="I51" s="188"/>
      <c r="J51" s="27"/>
      <c r="K51" s="17"/>
      <c r="L51" s="17"/>
      <c r="M51" s="17"/>
      <c r="N51" s="17"/>
      <c r="O51" s="126"/>
      <c r="P51" s="17"/>
    </row>
    <row r="52" spans="1:16" ht="27.95" customHeight="1">
      <c r="A52" s="17" t="s">
        <v>507</v>
      </c>
      <c r="B52" s="17"/>
      <c r="C52" s="17"/>
      <c r="D52" s="17"/>
      <c r="E52" s="17"/>
      <c r="F52" s="27"/>
      <c r="G52" s="17"/>
      <c r="H52" s="17"/>
      <c r="I52" s="188"/>
      <c r="J52" s="27"/>
      <c r="K52" s="17"/>
      <c r="L52" s="297"/>
      <c r="M52" s="126"/>
      <c r="N52" s="126"/>
      <c r="O52" s="126"/>
      <c r="P52" s="126"/>
    </row>
    <row r="53" spans="1:16" ht="27.95" customHeight="1">
      <c r="A53" s="17" t="s">
        <v>508</v>
      </c>
      <c r="B53" s="17"/>
      <c r="C53" s="17"/>
      <c r="D53" s="17"/>
      <c r="E53" s="17"/>
      <c r="F53" s="27"/>
      <c r="G53" s="17"/>
      <c r="H53" s="17"/>
      <c r="I53" s="188"/>
      <c r="J53" s="27"/>
      <c r="K53" s="17"/>
      <c r="L53" s="17"/>
      <c r="M53" s="17"/>
      <c r="N53" s="17"/>
      <c r="O53" s="126"/>
      <c r="P53" s="17"/>
    </row>
    <row r="54" spans="1:16" ht="27.95" customHeight="1">
      <c r="A54" s="17"/>
      <c r="B54" s="17"/>
      <c r="C54" s="17"/>
      <c r="D54" s="17"/>
      <c r="E54" s="17"/>
      <c r="F54" s="27"/>
      <c r="G54" s="17"/>
      <c r="H54" s="17"/>
      <c r="I54" s="188"/>
      <c r="J54" s="27"/>
      <c r="K54" s="17"/>
      <c r="L54" s="297"/>
      <c r="M54" s="126"/>
      <c r="N54" s="126"/>
      <c r="O54" s="126"/>
      <c r="P54" s="126"/>
    </row>
    <row r="55" spans="1:16" ht="27.95" customHeight="1">
      <c r="A55" s="17"/>
      <c r="B55" s="17"/>
      <c r="C55" s="17"/>
      <c r="D55" s="17"/>
      <c r="E55" s="17"/>
      <c r="F55" s="27"/>
      <c r="G55" s="17"/>
      <c r="H55" s="17"/>
      <c r="I55" s="188"/>
      <c r="J55" s="27"/>
      <c r="K55" s="17"/>
      <c r="L55" s="17"/>
      <c r="M55" s="17"/>
      <c r="N55" s="17"/>
      <c r="O55" s="126"/>
      <c r="P55" s="17"/>
    </row>
    <row r="56" spans="1:16" ht="27.95" customHeight="1">
      <c r="A56" s="17"/>
      <c r="B56" s="17"/>
      <c r="C56" s="17"/>
      <c r="D56" s="17"/>
      <c r="E56" s="17"/>
      <c r="F56" s="27"/>
      <c r="G56" s="17"/>
      <c r="H56" s="17"/>
      <c r="I56" s="188"/>
      <c r="J56" s="27"/>
      <c r="K56" s="17"/>
      <c r="L56" s="188"/>
      <c r="M56" s="188"/>
      <c r="N56" s="126"/>
      <c r="O56" s="126"/>
      <c r="P56" s="126"/>
    </row>
    <row r="57" spans="1:16" ht="27.95" customHeight="1">
      <c r="A57" s="17"/>
      <c r="B57" s="17"/>
      <c r="C57" s="17"/>
      <c r="D57" s="17"/>
      <c r="E57" s="17"/>
      <c r="F57" s="27"/>
      <c r="G57" s="17"/>
      <c r="H57" s="17"/>
      <c r="I57" s="188"/>
      <c r="J57" s="27"/>
      <c r="K57" s="17"/>
      <c r="L57" s="188"/>
      <c r="M57" s="188"/>
      <c r="N57" s="17"/>
      <c r="O57" s="126"/>
      <c r="P57" s="17"/>
    </row>
    <row r="58" spans="1:16" ht="27.95" customHeight="1">
      <c r="L58" s="187"/>
      <c r="M58" s="187"/>
      <c r="N58" s="298"/>
      <c r="O58" s="171"/>
      <c r="P58" s="298"/>
    </row>
  </sheetData>
  <mergeCells count="52">
    <mergeCell ref="A2:P2"/>
    <mergeCell ref="H4:K4"/>
    <mergeCell ref="N4:P4"/>
    <mergeCell ref="H5:K5"/>
    <mergeCell ref="N5:P5"/>
    <mergeCell ref="A4:B5"/>
    <mergeCell ref="A6:J6"/>
    <mergeCell ref="K6:P6"/>
    <mergeCell ref="A7:F7"/>
    <mergeCell ref="G7:H7"/>
    <mergeCell ref="J7:J8"/>
    <mergeCell ref="K7:K8"/>
    <mergeCell ref="A8:B8"/>
    <mergeCell ref="C8:D8"/>
    <mergeCell ref="E8:F8"/>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C17:D17"/>
    <mergeCell ref="E17:F17"/>
    <mergeCell ref="A18:B18"/>
    <mergeCell ref="C18:D18"/>
    <mergeCell ref="E18:F18"/>
  </mergeCells>
  <phoneticPr fontId="3"/>
  <dataValidations count="1">
    <dataValidation showInputMessage="1" showErrorMessage="1" sqref="G19" xr:uid="{492A4EBA-9974-43AD-A5EE-AFFAF7217214}"/>
  </dataValidations>
  <pageMargins left="0.31496062992125984" right="0.15748031496062992" top="0.86614173228346458" bottom="0.19685039370078741" header="0.15748031496062992" footer="0.31496062992125984"/>
  <pageSetup paperSize="9" scale="53" fitToHeight="0" orientation="landscape" r:id="rId1"/>
  <headerFooter alignWithMargins="0"/>
  <rowBreaks count="1" manualBreakCount="1">
    <brk id="19" max="15"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FCC63-CFDF-466A-B48E-DC65F62F4B8E}">
  <sheetPr>
    <tabColor rgb="FF00B050"/>
    <pageSetUpPr fitToPage="1"/>
  </sheetPr>
  <dimension ref="A1:M27"/>
  <sheetViews>
    <sheetView zoomScale="55" zoomScaleNormal="55" workbookViewId="0">
      <selection activeCell="A6" sqref="A6:L6"/>
    </sheetView>
  </sheetViews>
  <sheetFormatPr defaultColWidth="9" defaultRowHeight="17.25"/>
  <cols>
    <col min="1" max="1" width="8.125" style="1" customWidth="1"/>
    <col min="2" max="2" width="13.5" style="1" customWidth="1"/>
    <col min="3" max="10" width="8.125" style="1" customWidth="1"/>
    <col min="11" max="11" width="10.75" style="1" customWidth="1"/>
    <col min="12" max="12" width="12.25" style="1" customWidth="1"/>
    <col min="13" max="13" width="3" style="1" hidden="1" customWidth="1"/>
    <col min="14" max="16384" width="9" style="1"/>
  </cols>
  <sheetData>
    <row r="1" spans="1:12" ht="23.25" customHeight="1">
      <c r="A1" s="3" t="s">
        <v>509</v>
      </c>
    </row>
    <row r="2" spans="1:12" ht="47.25" customHeight="1">
      <c r="A2" s="935" t="s">
        <v>510</v>
      </c>
      <c r="B2" s="935"/>
      <c r="C2" s="935"/>
      <c r="D2" s="935"/>
      <c r="E2" s="935"/>
      <c r="F2" s="935"/>
      <c r="G2" s="935"/>
      <c r="H2" s="935"/>
      <c r="I2" s="935"/>
      <c r="J2" s="935"/>
      <c r="K2" s="935"/>
      <c r="L2" s="935"/>
    </row>
    <row r="3" spans="1:12" ht="39.950000000000003" customHeight="1"/>
    <row r="4" spans="1:12" ht="39.950000000000003" customHeight="1">
      <c r="A4" s="622" t="s">
        <v>511</v>
      </c>
      <c r="B4" s="622"/>
      <c r="C4" s="645" t="s">
        <v>512</v>
      </c>
      <c r="D4" s="646"/>
      <c r="E4" s="646"/>
      <c r="F4" s="646"/>
      <c r="G4" s="646"/>
      <c r="H4" s="646"/>
      <c r="I4" s="646"/>
      <c r="J4" s="646"/>
      <c r="K4" s="646"/>
      <c r="L4" s="647"/>
    </row>
    <row r="5" spans="1:12" ht="39.950000000000003" customHeight="1">
      <c r="A5" s="645" t="s">
        <v>513</v>
      </c>
      <c r="B5" s="733"/>
      <c r="C5" s="936" t="str">
        <f>"所有権移転の登記  "&amp;入力シート!H27&amp;"筆分"</f>
        <v>所有権移転の登記  2筆分</v>
      </c>
      <c r="D5" s="632"/>
      <c r="E5" s="632"/>
      <c r="F5" s="632"/>
      <c r="G5" s="632"/>
      <c r="H5" s="632"/>
      <c r="I5" s="632"/>
      <c r="J5" s="632"/>
      <c r="K5" s="632"/>
      <c r="L5" s="633"/>
    </row>
    <row r="6" spans="1:12" ht="39.950000000000003" customHeight="1">
      <c r="A6" s="934" t="s">
        <v>514</v>
      </c>
      <c r="B6" s="755"/>
      <c r="C6" s="299"/>
      <c r="D6" s="299"/>
      <c r="E6" s="299"/>
      <c r="F6" s="299"/>
      <c r="G6" s="299"/>
      <c r="H6" s="299"/>
      <c r="I6" s="299"/>
      <c r="J6" s="299"/>
      <c r="K6" s="299"/>
      <c r="L6" s="300"/>
    </row>
    <row r="7" spans="1:12" ht="32.25" customHeight="1">
      <c r="A7" s="925" t="s">
        <v>515</v>
      </c>
      <c r="B7" s="926"/>
      <c r="C7" s="927" t="s">
        <v>17</v>
      </c>
      <c r="D7" s="927"/>
      <c r="E7" s="927" t="s">
        <v>18</v>
      </c>
      <c r="F7" s="927"/>
      <c r="G7" s="927" t="s">
        <v>273</v>
      </c>
      <c r="H7" s="927"/>
      <c r="I7" s="927" t="s">
        <v>4</v>
      </c>
      <c r="J7" s="927"/>
      <c r="K7" s="927" t="s">
        <v>302</v>
      </c>
      <c r="L7" s="928"/>
    </row>
    <row r="8" spans="1:12" s="2" customFormat="1" ht="37.5" customHeight="1">
      <c r="A8" s="929" t="str">
        <f>IF(入力シート!P3="","",入力シート!P3)</f>
        <v>○○町</v>
      </c>
      <c r="B8" s="930"/>
      <c r="C8" s="931" t="str">
        <f>IF(入力シート!D8="","",入力シート!D8)</f>
        <v>〇〇</v>
      </c>
      <c r="D8" s="930"/>
      <c r="E8" s="932" t="str">
        <f>IF(入力シート!E8="","",入力シート!E8)</f>
        <v>××</v>
      </c>
      <c r="F8" s="933"/>
      <c r="G8" s="932" t="str">
        <f>IF(入力シート!F8="","",入力シート!F8)</f>
        <v>111番地</v>
      </c>
      <c r="H8" s="933"/>
      <c r="I8" s="932" t="str">
        <f>IF(入力シート!H8="","",入力シート!H8)</f>
        <v>畑</v>
      </c>
      <c r="J8" s="933"/>
      <c r="K8" s="923">
        <f>IF(入力シート!I8="","",入力シート!I8)</f>
        <v>1000</v>
      </c>
      <c r="L8" s="924"/>
    </row>
    <row r="9" spans="1:12" ht="37.5" customHeight="1">
      <c r="A9" s="918"/>
      <c r="B9" s="919"/>
      <c r="C9" s="921" t="str">
        <f>IF(入力シート!D9="","",入力シート!D9)</f>
        <v>〇〇</v>
      </c>
      <c r="D9" s="922"/>
      <c r="E9" s="920" t="str">
        <f>IF(入力シート!E9="","",入力シート!E9)</f>
        <v>△△</v>
      </c>
      <c r="F9" s="919"/>
      <c r="G9" s="920" t="str">
        <f>IF(入力シート!F9="","",入力シート!F9)</f>
        <v>222番地</v>
      </c>
      <c r="H9" s="919"/>
      <c r="I9" s="920" t="str">
        <f>IF(入力シート!H9="","",入力シート!H9)</f>
        <v>畑</v>
      </c>
      <c r="J9" s="919"/>
      <c r="K9" s="916">
        <f>IF(入力シート!I9="","",入力シート!I9)</f>
        <v>2000</v>
      </c>
      <c r="L9" s="917"/>
    </row>
    <row r="10" spans="1:12" ht="37.5" customHeight="1">
      <c r="A10" s="918"/>
      <c r="B10" s="919"/>
      <c r="C10" s="921" t="str">
        <f>IF(入力シート!D10="","",入力シート!D10)</f>
        <v/>
      </c>
      <c r="D10" s="922"/>
      <c r="E10" s="920" t="str">
        <f>IF(入力シート!E10="","",入力シート!E10)</f>
        <v/>
      </c>
      <c r="F10" s="919"/>
      <c r="G10" s="920" t="str">
        <f>IF(入力シート!F10="","",入力シート!F10)</f>
        <v/>
      </c>
      <c r="H10" s="919"/>
      <c r="I10" s="920" t="str">
        <f>IF(入力シート!H10="","",入力シート!H10)</f>
        <v/>
      </c>
      <c r="J10" s="919"/>
      <c r="K10" s="916" t="str">
        <f>IF(入力シート!I10="","",入力シート!I10)</f>
        <v/>
      </c>
      <c r="L10" s="917"/>
    </row>
    <row r="11" spans="1:12" ht="37.5" customHeight="1">
      <c r="A11" s="918"/>
      <c r="B11" s="919"/>
      <c r="C11" s="921" t="str">
        <f>IF(入力シート!D11="","",入力シート!D11)</f>
        <v/>
      </c>
      <c r="D11" s="922"/>
      <c r="E11" s="920" t="str">
        <f>IF(入力シート!E11="","",入力シート!E11)</f>
        <v/>
      </c>
      <c r="F11" s="919"/>
      <c r="G11" s="920" t="str">
        <f>IF(入力シート!F11="","",入力シート!F11)</f>
        <v/>
      </c>
      <c r="H11" s="919"/>
      <c r="I11" s="920" t="str">
        <f>IF(入力シート!H11="","",入力シート!H11)</f>
        <v/>
      </c>
      <c r="J11" s="919"/>
      <c r="K11" s="916" t="str">
        <f>IF(入力シート!I11="","",入力シート!I11)</f>
        <v/>
      </c>
      <c r="L11" s="917"/>
    </row>
    <row r="12" spans="1:12" ht="37.5" customHeight="1">
      <c r="A12" s="918"/>
      <c r="B12" s="919"/>
      <c r="C12" s="921" t="str">
        <f>IF(入力シート!D12="","",入力シート!D12)</f>
        <v/>
      </c>
      <c r="D12" s="922"/>
      <c r="E12" s="920" t="str">
        <f>IF(入力シート!E12="","",入力シート!E12)</f>
        <v/>
      </c>
      <c r="F12" s="919"/>
      <c r="G12" s="920" t="str">
        <f>IF(入力シート!F12="","",入力シート!F12)</f>
        <v/>
      </c>
      <c r="H12" s="919"/>
      <c r="I12" s="920" t="str">
        <f>IF(入力シート!H12="","",入力シート!H12)</f>
        <v/>
      </c>
      <c r="J12" s="919"/>
      <c r="K12" s="916" t="str">
        <f>IF(入力シート!I12="","",入力シート!I12)</f>
        <v/>
      </c>
      <c r="L12" s="917"/>
    </row>
    <row r="13" spans="1:12" ht="37.5" customHeight="1">
      <c r="A13" s="918"/>
      <c r="B13" s="919"/>
      <c r="C13" s="921" t="str">
        <f>IF(入力シート!D13="","",入力シート!D13)</f>
        <v/>
      </c>
      <c r="D13" s="922"/>
      <c r="E13" s="920" t="str">
        <f>IF(入力シート!E13="","",入力シート!E13)</f>
        <v/>
      </c>
      <c r="F13" s="919"/>
      <c r="G13" s="920" t="str">
        <f>IF(入力シート!F13="","",入力シート!F13)</f>
        <v/>
      </c>
      <c r="H13" s="919"/>
      <c r="I13" s="920" t="str">
        <f>IF(入力シート!H13="","",入力シート!H13)</f>
        <v/>
      </c>
      <c r="J13" s="919"/>
      <c r="K13" s="916" t="str">
        <f>IF(入力シート!I13="","",入力シート!I13)</f>
        <v/>
      </c>
      <c r="L13" s="917"/>
    </row>
    <row r="14" spans="1:12" ht="37.5" customHeight="1">
      <c r="A14" s="918"/>
      <c r="B14" s="919"/>
      <c r="C14" s="921" t="str">
        <f>IF(入力シート!D14="","",入力シート!D14)</f>
        <v/>
      </c>
      <c r="D14" s="922"/>
      <c r="E14" s="920" t="str">
        <f>IF(入力シート!E14="","",入力シート!E14)</f>
        <v/>
      </c>
      <c r="F14" s="919"/>
      <c r="G14" s="920" t="str">
        <f>IF(入力シート!F14="","",入力シート!F14)</f>
        <v/>
      </c>
      <c r="H14" s="919"/>
      <c r="I14" s="920" t="str">
        <f>IF(入力シート!H14="","",入力シート!H14)</f>
        <v/>
      </c>
      <c r="J14" s="919"/>
      <c r="K14" s="916" t="str">
        <f>IF(入力シート!I14="","",入力シート!I14)</f>
        <v/>
      </c>
      <c r="L14" s="917"/>
    </row>
    <row r="15" spans="1:12" ht="37.5" customHeight="1">
      <c r="A15" s="918"/>
      <c r="B15" s="919"/>
      <c r="C15" s="921" t="str">
        <f>IF(入力シート!D15="","",入力シート!D15)</f>
        <v/>
      </c>
      <c r="D15" s="922"/>
      <c r="E15" s="920" t="str">
        <f>IF(入力シート!E15="","",入力シート!E15)</f>
        <v/>
      </c>
      <c r="F15" s="919"/>
      <c r="G15" s="920" t="str">
        <f>IF(入力シート!F15="","",入力シート!F15)</f>
        <v/>
      </c>
      <c r="H15" s="919"/>
      <c r="I15" s="920" t="str">
        <f>IF(入力シート!H15="","",入力シート!H15)</f>
        <v/>
      </c>
      <c r="J15" s="919"/>
      <c r="K15" s="916" t="str">
        <f>IF(入力シート!I15="","",入力シート!I15)</f>
        <v/>
      </c>
      <c r="L15" s="917"/>
    </row>
    <row r="16" spans="1:12" ht="37.5" customHeight="1">
      <c r="A16" s="918"/>
      <c r="B16" s="919"/>
      <c r="C16" s="921" t="str">
        <f>IF(入力シート!D16="","",入力シート!D16)</f>
        <v/>
      </c>
      <c r="D16" s="922"/>
      <c r="E16" s="920" t="str">
        <f>IF(入力シート!E16="","",入力シート!E16)</f>
        <v/>
      </c>
      <c r="F16" s="919"/>
      <c r="G16" s="920" t="str">
        <f>IF(入力シート!F16="","",入力シート!F16)</f>
        <v/>
      </c>
      <c r="H16" s="919"/>
      <c r="I16" s="920" t="str">
        <f>IF(入力シート!H16="","",入力シート!H16)</f>
        <v/>
      </c>
      <c r="J16" s="919"/>
      <c r="K16" s="916" t="str">
        <f>IF(入力シート!I16="","",入力シート!I16)</f>
        <v/>
      </c>
      <c r="L16" s="917"/>
    </row>
    <row r="17" spans="1:12" ht="37.5" customHeight="1">
      <c r="A17" s="918"/>
      <c r="B17" s="919"/>
      <c r="C17" s="920" t="str">
        <f>IF(入力シート!D17="","",入力シート!D17)</f>
        <v/>
      </c>
      <c r="D17" s="919"/>
      <c r="E17" s="920" t="str">
        <f>IF(入力シート!E17="","",入力シート!E17)</f>
        <v/>
      </c>
      <c r="F17" s="919"/>
      <c r="G17" s="920" t="str">
        <f>IF(入力シート!F17="","",入力シート!F17)</f>
        <v/>
      </c>
      <c r="H17" s="919"/>
      <c r="I17" s="920" t="str">
        <f>IF(入力シート!H17="","",入力シート!H17)</f>
        <v/>
      </c>
      <c r="J17" s="919"/>
      <c r="K17" s="916" t="str">
        <f>IF(入力シート!I17="","",入力シート!I17)</f>
        <v/>
      </c>
      <c r="L17" s="917"/>
    </row>
    <row r="18" spans="1:12" ht="37.5" customHeight="1">
      <c r="A18" s="918"/>
      <c r="B18" s="919"/>
      <c r="C18" s="920"/>
      <c r="D18" s="919"/>
      <c r="E18" s="920"/>
      <c r="F18" s="919"/>
      <c r="G18" s="920"/>
      <c r="H18" s="919"/>
      <c r="I18" s="920"/>
      <c r="J18" s="919"/>
      <c r="K18" s="916"/>
      <c r="L18" s="917"/>
    </row>
    <row r="19" spans="1:12" ht="37.5" customHeight="1">
      <c r="A19" s="911"/>
      <c r="B19" s="912"/>
      <c r="C19" s="913"/>
      <c r="D19" s="912"/>
      <c r="E19" s="913"/>
      <c r="F19" s="912"/>
      <c r="G19" s="913"/>
      <c r="H19" s="912"/>
      <c r="I19" s="913"/>
      <c r="J19" s="912"/>
      <c r="K19" s="914"/>
      <c r="L19" s="915"/>
    </row>
    <row r="20" spans="1:12" ht="39.950000000000003" customHeight="1">
      <c r="A20" s="1" t="s">
        <v>516</v>
      </c>
    </row>
    <row r="21" spans="1:12" ht="39.950000000000003" customHeight="1"/>
    <row r="22" spans="1:12" ht="33.75" customHeight="1">
      <c r="H22" s="909" t="s">
        <v>190</v>
      </c>
      <c r="I22" s="909"/>
      <c r="J22" s="909"/>
    </row>
    <row r="23" spans="1:12" ht="33.75" customHeight="1">
      <c r="G23" s="1" t="s">
        <v>517</v>
      </c>
      <c r="H23" s="586" t="str">
        <f>IF(入力シート!P8="","",入力シート!P8)</f>
        <v>鹿児島県○○町大字○○56番地4</v>
      </c>
      <c r="I23" s="586"/>
      <c r="J23" s="586"/>
      <c r="K23" s="586"/>
      <c r="L23" s="586"/>
    </row>
    <row r="24" spans="1:12" ht="60" customHeight="1">
      <c r="G24" s="1" t="s">
        <v>518</v>
      </c>
      <c r="H24" s="910" t="str">
        <f>IF(入力シート!P10="","",入力シート!P10)</f>
        <v>田中××</v>
      </c>
      <c r="I24" s="910"/>
      <c r="J24" s="910"/>
      <c r="K24" s="910"/>
      <c r="L24" s="2" t="s">
        <v>46</v>
      </c>
    </row>
    <row r="25" spans="1:12" ht="33.75" customHeight="1">
      <c r="H25" s="3"/>
      <c r="I25" s="3"/>
      <c r="J25" s="3"/>
      <c r="K25" s="3"/>
      <c r="L25" s="2"/>
    </row>
    <row r="26" spans="1:12" ht="33.75" customHeight="1">
      <c r="B26" s="1" t="s">
        <v>519</v>
      </c>
    </row>
    <row r="27" spans="1:12" ht="33.75" customHeight="1">
      <c r="A27" s="3"/>
      <c r="B27" s="1" t="s">
        <v>520</v>
      </c>
      <c r="E27" s="1" t="s">
        <v>100</v>
      </c>
    </row>
  </sheetData>
  <mergeCells count="87">
    <mergeCell ref="A6:B6"/>
    <mergeCell ref="A2:L2"/>
    <mergeCell ref="A4:B4"/>
    <mergeCell ref="C4:L4"/>
    <mergeCell ref="A5:B5"/>
    <mergeCell ref="C5:L5"/>
    <mergeCell ref="K8:L8"/>
    <mergeCell ref="A7:B7"/>
    <mergeCell ref="C7:D7"/>
    <mergeCell ref="E7:F7"/>
    <mergeCell ref="G7:H7"/>
    <mergeCell ref="I7:J7"/>
    <mergeCell ref="K7:L7"/>
    <mergeCell ref="A8:B8"/>
    <mergeCell ref="C8:D8"/>
    <mergeCell ref="E8:F8"/>
    <mergeCell ref="G8:H8"/>
    <mergeCell ref="I8:J8"/>
    <mergeCell ref="K10:L10"/>
    <mergeCell ref="A9:B9"/>
    <mergeCell ref="C9:D9"/>
    <mergeCell ref="E9:F9"/>
    <mergeCell ref="G9:H9"/>
    <mergeCell ref="I9:J9"/>
    <mergeCell ref="K9:L9"/>
    <mergeCell ref="A10:B10"/>
    <mergeCell ref="C10:D10"/>
    <mergeCell ref="E10:F10"/>
    <mergeCell ref="G10:H10"/>
    <mergeCell ref="I10:J10"/>
    <mergeCell ref="K12:L12"/>
    <mergeCell ref="A11:B11"/>
    <mergeCell ref="C11:D11"/>
    <mergeCell ref="E11:F11"/>
    <mergeCell ref="G11:H11"/>
    <mergeCell ref="I11:J11"/>
    <mergeCell ref="K11:L11"/>
    <mergeCell ref="A12:B12"/>
    <mergeCell ref="C12:D12"/>
    <mergeCell ref="E12:F12"/>
    <mergeCell ref="G12:H12"/>
    <mergeCell ref="I12:J12"/>
    <mergeCell ref="K14:L14"/>
    <mergeCell ref="A13:B13"/>
    <mergeCell ref="C13:D13"/>
    <mergeCell ref="E13:F13"/>
    <mergeCell ref="G13:H13"/>
    <mergeCell ref="I13:J13"/>
    <mergeCell ref="K13:L13"/>
    <mergeCell ref="A14:B14"/>
    <mergeCell ref="C14:D14"/>
    <mergeCell ref="E14:F14"/>
    <mergeCell ref="G14:H14"/>
    <mergeCell ref="I14:J14"/>
    <mergeCell ref="K16:L16"/>
    <mergeCell ref="A15:B15"/>
    <mergeCell ref="C15:D15"/>
    <mergeCell ref="E15:F15"/>
    <mergeCell ref="G15:H15"/>
    <mergeCell ref="I15:J15"/>
    <mergeCell ref="K15:L15"/>
    <mergeCell ref="A16:B16"/>
    <mergeCell ref="C16:D16"/>
    <mergeCell ref="E16:F16"/>
    <mergeCell ref="G16:H16"/>
    <mergeCell ref="I16:J16"/>
    <mergeCell ref="K18:L18"/>
    <mergeCell ref="A17:B17"/>
    <mergeCell ref="C17:D17"/>
    <mergeCell ref="E17:F17"/>
    <mergeCell ref="G17:H17"/>
    <mergeCell ref="I17:J17"/>
    <mergeCell ref="K17:L17"/>
    <mergeCell ref="A18:B18"/>
    <mergeCell ref="C18:D18"/>
    <mergeCell ref="E18:F18"/>
    <mergeCell ref="G18:H18"/>
    <mergeCell ref="I18:J18"/>
    <mergeCell ref="H22:J22"/>
    <mergeCell ref="H23:L23"/>
    <mergeCell ref="H24:K24"/>
    <mergeCell ref="A19:B19"/>
    <mergeCell ref="C19:D19"/>
    <mergeCell ref="E19:F19"/>
    <mergeCell ref="G19:H19"/>
    <mergeCell ref="I19:J19"/>
    <mergeCell ref="K19:L19"/>
  </mergeCells>
  <phoneticPr fontId="3"/>
  <conditionalFormatting sqref="A8:L19">
    <cfRule type="cellIs" dxfId="1" priority="1" stopIfTrue="1" operator="equal">
      <formula>0</formula>
    </cfRule>
  </conditionalFormatting>
  <conditionalFormatting sqref="H23:L25">
    <cfRule type="cellIs" dxfId="0" priority="2" stopIfTrue="1" operator="equal">
      <formula>0</formula>
    </cfRule>
  </conditionalFormatting>
  <printOptions horizontalCentered="1"/>
  <pageMargins left="0.78740157480314965" right="0.59055118110236227" top="0.78740157480314965" bottom="0.39370078740157483"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A93A-4F54-4491-A208-8806A4D5140E}">
  <sheetPr>
    <tabColor rgb="FF00B0F0"/>
  </sheetPr>
  <dimension ref="A1"/>
  <sheetViews>
    <sheetView workbookViewId="0">
      <selection activeCell="D29" sqref="D29"/>
    </sheetView>
  </sheetViews>
  <sheetFormatPr defaultRowHeight="14.25"/>
  <sheetData/>
  <phoneticPr fontId="3"/>
  <pageMargins left="0.7" right="0.7" top="0.75" bottom="0.75" header="0.3" footer="0.3"/>
  <pageSetup paperSize="9" orientation="portrait" copies="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F51"/>
  <sheetViews>
    <sheetView workbookViewId="0"/>
  </sheetViews>
  <sheetFormatPr defaultColWidth="9" defaultRowHeight="17.25"/>
  <cols>
    <col min="1" max="4" width="14.625" style="1" customWidth="1"/>
    <col min="5" max="5" width="14.625" style="5" customWidth="1"/>
    <col min="6" max="6" width="14.625" style="9" customWidth="1"/>
    <col min="7" max="16384" width="9" style="1"/>
  </cols>
  <sheetData>
    <row r="1" spans="1:6">
      <c r="A1" s="78" t="s">
        <v>177</v>
      </c>
    </row>
    <row r="3" spans="1:6" ht="21">
      <c r="A3" s="939" t="s">
        <v>32</v>
      </c>
      <c r="B3" s="939"/>
      <c r="C3" s="939"/>
      <c r="D3" s="939"/>
      <c r="E3" s="939"/>
      <c r="F3" s="939"/>
    </row>
    <row r="4" spans="1:6" ht="21">
      <c r="A4" s="939" t="s">
        <v>86</v>
      </c>
      <c r="B4" s="939"/>
      <c r="C4" s="939"/>
      <c r="D4" s="939"/>
      <c r="E4" s="939"/>
      <c r="F4" s="939"/>
    </row>
    <row r="5" spans="1:6" ht="21">
      <c r="A5" s="14"/>
      <c r="B5" s="14"/>
      <c r="C5" s="14"/>
      <c r="D5" s="14"/>
      <c r="E5" s="14"/>
      <c r="F5" s="14"/>
    </row>
    <row r="6" spans="1:6">
      <c r="E6" s="941" t="s">
        <v>19</v>
      </c>
      <c r="F6" s="941"/>
    </row>
    <row r="8" spans="1:6">
      <c r="A8" s="1" t="s">
        <v>166</v>
      </c>
    </row>
    <row r="9" spans="1:6">
      <c r="A9" s="54" t="s">
        <v>101</v>
      </c>
      <c r="B9" s="53" t="s">
        <v>178</v>
      </c>
      <c r="C9" s="1" t="s">
        <v>100</v>
      </c>
    </row>
    <row r="11" spans="1:6" ht="35.1" customHeight="1">
      <c r="D11" s="4" t="s">
        <v>31</v>
      </c>
      <c r="E11" s="942" t="str">
        <f>IF(入力シート!N8="","",入力シート!N8)</f>
        <v>鹿児島県○○町大字○○12番地3</v>
      </c>
      <c r="F11" s="943"/>
    </row>
    <row r="12" spans="1:6">
      <c r="D12" s="4" t="s">
        <v>30</v>
      </c>
      <c r="E12" s="50" t="str">
        <f>IF(入力シート!N10="","",入力シート!N10)</f>
        <v>佐藤○○</v>
      </c>
      <c r="F12" s="15" t="s">
        <v>46</v>
      </c>
    </row>
    <row r="14" spans="1:6">
      <c r="A14" s="1" t="s">
        <v>33</v>
      </c>
    </row>
    <row r="15" spans="1:6">
      <c r="A15" s="1" t="s">
        <v>70</v>
      </c>
    </row>
    <row r="16" spans="1:6">
      <c r="A16" s="1" t="s">
        <v>169</v>
      </c>
    </row>
    <row r="17" spans="1:6">
      <c r="A17" s="1" t="s">
        <v>170</v>
      </c>
    </row>
    <row r="19" spans="1:6">
      <c r="A19" s="576" t="s">
        <v>21</v>
      </c>
      <c r="B19" s="576"/>
      <c r="C19" s="576"/>
      <c r="D19" s="576"/>
      <c r="E19" s="576"/>
      <c r="F19" s="576"/>
    </row>
    <row r="21" spans="1:6">
      <c r="A21" s="622" t="s">
        <v>29</v>
      </c>
      <c r="B21" s="622"/>
      <c r="C21" s="622"/>
      <c r="D21" s="622"/>
      <c r="E21" s="622"/>
      <c r="F21" s="940" t="s">
        <v>24</v>
      </c>
    </row>
    <row r="22" spans="1:6">
      <c r="A22" s="6" t="s">
        <v>17</v>
      </c>
      <c r="B22" s="6" t="s">
        <v>18</v>
      </c>
      <c r="C22" s="6" t="s">
        <v>3</v>
      </c>
      <c r="D22" s="6" t="s">
        <v>22</v>
      </c>
      <c r="E22" s="7" t="s">
        <v>23</v>
      </c>
      <c r="F22" s="940"/>
    </row>
    <row r="23" spans="1:6">
      <c r="A23" s="51" t="str">
        <f>IF(入力シート!D8="","",入力シート!D8)</f>
        <v>〇〇</v>
      </c>
      <c r="B23" s="47" t="str">
        <f>IF(入力シート!E8="","",入力シート!E8)</f>
        <v>××</v>
      </c>
      <c r="C23" s="48" t="str">
        <f>IF(入力シート!F8="","",入力シート!F8)</f>
        <v>111番地</v>
      </c>
      <c r="D23" s="48" t="str">
        <f>IF(入力シート!G8="","",入力シート!G8)</f>
        <v>畑</v>
      </c>
      <c r="E23" s="49">
        <f>IF(入力シート!I8="","",入力シート!I8)</f>
        <v>1000</v>
      </c>
      <c r="F23" s="11"/>
    </row>
    <row r="24" spans="1:6">
      <c r="A24" s="51" t="str">
        <f>IF(入力シート!D9="","",入力シート!D9)</f>
        <v>〇〇</v>
      </c>
      <c r="B24" s="47" t="str">
        <f>IF(入力シート!E9="","",入力シート!E9)</f>
        <v>△△</v>
      </c>
      <c r="C24" s="48" t="str">
        <f>IF(入力シート!F9="","",入力シート!F9)</f>
        <v>222番地</v>
      </c>
      <c r="D24" s="48" t="str">
        <f>IF(入力シート!G9="","",入力シート!G9)</f>
        <v>畑</v>
      </c>
      <c r="E24" s="49">
        <f>IF(入力シート!I9="","",入力シート!I9)</f>
        <v>2000</v>
      </c>
      <c r="F24" s="11"/>
    </row>
    <row r="25" spans="1:6">
      <c r="A25" s="51" t="str">
        <f>IF(入力シート!D10="","",入力シート!D10)</f>
        <v/>
      </c>
      <c r="B25" s="47" t="str">
        <f>IF(入力シート!E10="","",入力シート!E10)</f>
        <v/>
      </c>
      <c r="C25" s="48" t="str">
        <f>IF(入力シート!F10="","",入力シート!F10)</f>
        <v/>
      </c>
      <c r="D25" s="48" t="str">
        <f>IF(入力シート!G10="","",入力シート!G10)</f>
        <v/>
      </c>
      <c r="E25" s="49" t="str">
        <f>IF(入力シート!I10="","",入力シート!I10)</f>
        <v/>
      </c>
      <c r="F25" s="11"/>
    </row>
    <row r="26" spans="1:6">
      <c r="A26" s="51" t="str">
        <f>IF(入力シート!D11="","",入力シート!D11)</f>
        <v/>
      </c>
      <c r="B26" s="47" t="str">
        <f>IF(入力シート!E11="","",入力シート!E11)</f>
        <v/>
      </c>
      <c r="C26" s="48" t="str">
        <f>IF(入力シート!F11="","",入力シート!F11)</f>
        <v/>
      </c>
      <c r="D26" s="48" t="str">
        <f>IF(入力シート!G11="","",入力シート!G11)</f>
        <v/>
      </c>
      <c r="E26" s="49" t="str">
        <f>IF(入力シート!I11="","",入力シート!I11)</f>
        <v/>
      </c>
      <c r="F26" s="11"/>
    </row>
    <row r="27" spans="1:6">
      <c r="A27" s="51" t="str">
        <f>IF(入力シート!D12="","",入力シート!D12)</f>
        <v/>
      </c>
      <c r="B27" s="47" t="str">
        <f>IF(入力シート!E12="","",入力シート!E12)</f>
        <v/>
      </c>
      <c r="C27" s="48" t="str">
        <f>IF(入力シート!F12="","",入力シート!F12)</f>
        <v/>
      </c>
      <c r="D27" s="48" t="str">
        <f>IF(入力シート!G12="","",入力シート!G12)</f>
        <v/>
      </c>
      <c r="E27" s="49" t="str">
        <f>IF(入力シート!I12="","",入力シート!I12)</f>
        <v/>
      </c>
      <c r="F27" s="11"/>
    </row>
    <row r="28" spans="1:6">
      <c r="A28" s="51" t="str">
        <f>IF(入力シート!D13="","",入力シート!D13)</f>
        <v/>
      </c>
      <c r="B28" s="47" t="str">
        <f>IF(入力シート!E13="","",入力シート!E13)</f>
        <v/>
      </c>
      <c r="C28" s="48" t="str">
        <f>IF(入力シート!F13="","",入力シート!F13)</f>
        <v/>
      </c>
      <c r="D28" s="48" t="str">
        <f>IF(入力シート!G13="","",入力シート!G13)</f>
        <v/>
      </c>
      <c r="E28" s="49" t="str">
        <f>IF(入力シート!I13="","",入力シート!I13)</f>
        <v/>
      </c>
      <c r="F28" s="11"/>
    </row>
    <row r="29" spans="1:6">
      <c r="A29" s="51" t="str">
        <f>IF(入力シート!D14="","",入力シート!D14)</f>
        <v/>
      </c>
      <c r="B29" s="47" t="str">
        <f>IF(入力シート!E14="","",入力シート!E14)</f>
        <v/>
      </c>
      <c r="C29" s="48" t="str">
        <f>IF(入力シート!F14="","",入力シート!F14)</f>
        <v/>
      </c>
      <c r="D29" s="48" t="str">
        <f>IF(入力シート!G14="","",入力シート!G14)</f>
        <v/>
      </c>
      <c r="E29" s="49" t="str">
        <f>IF(入力シート!I14="","",入力シート!I14)</f>
        <v/>
      </c>
      <c r="F29" s="11"/>
    </row>
    <row r="30" spans="1:6">
      <c r="A30" s="51" t="e">
        <f>IF(入力シート!#REF!="","",入力シート!#REF!)</f>
        <v>#REF!</v>
      </c>
      <c r="B30" s="47" t="e">
        <f>IF(入力シート!#REF!="","",入力シート!#REF!)</f>
        <v>#REF!</v>
      </c>
      <c r="C30" s="48" t="e">
        <f>IF(入力シート!#REF!="","",入力シート!#REF!)</f>
        <v>#REF!</v>
      </c>
      <c r="D30" s="48" t="e">
        <f>IF(入力シート!#REF!="","",入力シート!#REF!)</f>
        <v>#REF!</v>
      </c>
      <c r="E30" s="49" t="e">
        <f>IF(入力シート!#REF!="","",入力シート!#REF!)</f>
        <v>#REF!</v>
      </c>
      <c r="F30" s="11"/>
    </row>
    <row r="31" spans="1:6">
      <c r="A31" s="51" t="e">
        <f>IF(入力シート!#REF!="","",入力シート!#REF!)</f>
        <v>#REF!</v>
      </c>
      <c r="B31" s="47" t="e">
        <f>IF(入力シート!#REF!="","",入力シート!#REF!)</f>
        <v>#REF!</v>
      </c>
      <c r="C31" s="48" t="e">
        <f>IF(入力シート!#REF!="","",入力シート!#REF!)</f>
        <v>#REF!</v>
      </c>
      <c r="D31" s="48" t="e">
        <f>IF(入力シート!#REF!="","",入力シート!#REF!)</f>
        <v>#REF!</v>
      </c>
      <c r="E31" s="49" t="e">
        <f>IF(入力シート!#REF!="","",入力シート!#REF!)</f>
        <v>#REF!</v>
      </c>
      <c r="F31" s="11"/>
    </row>
    <row r="32" spans="1:6">
      <c r="A32" s="51" t="e">
        <f>IF(入力シート!#REF!="","",入力シート!#REF!)</f>
        <v>#REF!</v>
      </c>
      <c r="B32" s="47" t="e">
        <f>IF(入力シート!#REF!="","",入力シート!#REF!)</f>
        <v>#REF!</v>
      </c>
      <c r="C32" s="48" t="e">
        <f>IF(入力シート!#REF!="","",入力シート!#REF!)</f>
        <v>#REF!</v>
      </c>
      <c r="D32" s="48" t="e">
        <f>IF(入力シート!#REF!="","",入力シート!#REF!)</f>
        <v>#REF!</v>
      </c>
      <c r="E32" s="49" t="e">
        <f>IF(入力シート!#REF!="","",入力シート!#REF!)</f>
        <v>#REF!</v>
      </c>
      <c r="F32" s="11"/>
    </row>
    <row r="33" spans="1:6">
      <c r="A33" s="51" t="e">
        <f>IF(入力シート!#REF!="","",入力シート!#REF!)</f>
        <v>#REF!</v>
      </c>
      <c r="B33" s="47" t="e">
        <f>IF(入力シート!#REF!="","",入力シート!#REF!)</f>
        <v>#REF!</v>
      </c>
      <c r="C33" s="48" t="e">
        <f>IF(入力シート!#REF!="","",入力シート!#REF!)</f>
        <v>#REF!</v>
      </c>
      <c r="D33" s="48" t="e">
        <f>IF(入力シート!#REF!="","",入力シート!#REF!)</f>
        <v>#REF!</v>
      </c>
      <c r="E33" s="49" t="e">
        <f>IF(入力シート!#REF!="","",入力シート!#REF!)</f>
        <v>#REF!</v>
      </c>
      <c r="F33" s="11"/>
    </row>
    <row r="34" spans="1:6">
      <c r="A34" s="51" t="e">
        <f>IF(入力シート!#REF!="","",入力シート!#REF!)</f>
        <v>#REF!</v>
      </c>
      <c r="B34" s="47" t="e">
        <f>IF(入力シート!#REF!="","",入力シート!#REF!)</f>
        <v>#REF!</v>
      </c>
      <c r="C34" s="48" t="e">
        <f>IF(入力シート!#REF!="","",入力シート!#REF!)</f>
        <v>#REF!</v>
      </c>
      <c r="D34" s="48" t="e">
        <f>IF(入力シート!#REF!="","",入力シート!#REF!)</f>
        <v>#REF!</v>
      </c>
      <c r="E34" s="49" t="e">
        <f>IF(入力シート!#REF!="","",入力シート!#REF!)</f>
        <v>#REF!</v>
      </c>
      <c r="F34" s="11"/>
    </row>
    <row r="35" spans="1:6">
      <c r="A35" s="51" t="e">
        <f>IF(入力シート!#REF!="","",入力シート!#REF!)</f>
        <v>#REF!</v>
      </c>
      <c r="B35" s="47" t="e">
        <f>IF(入力シート!#REF!="","",入力シート!#REF!)</f>
        <v>#REF!</v>
      </c>
      <c r="C35" s="48" t="e">
        <f>IF(入力シート!#REF!="","",入力シート!#REF!)</f>
        <v>#REF!</v>
      </c>
      <c r="D35" s="48" t="e">
        <f>IF(入力シート!#REF!="","",入力シート!#REF!)</f>
        <v>#REF!</v>
      </c>
      <c r="E35" s="49" t="e">
        <f>IF(入力シート!#REF!="","",入力シート!#REF!)</f>
        <v>#REF!</v>
      </c>
      <c r="F35" s="11"/>
    </row>
    <row r="36" spans="1:6">
      <c r="A36" s="51" t="e">
        <f>IF(入力シート!#REF!="","",入力シート!#REF!)</f>
        <v>#REF!</v>
      </c>
      <c r="B36" s="47" t="e">
        <f>IF(入力シート!#REF!="","",入力シート!#REF!)</f>
        <v>#REF!</v>
      </c>
      <c r="C36" s="48" t="e">
        <f>IF(入力シート!#REF!="","",入力シート!#REF!)</f>
        <v>#REF!</v>
      </c>
      <c r="D36" s="48" t="e">
        <f>IF(入力シート!#REF!="","",入力シート!#REF!)</f>
        <v>#REF!</v>
      </c>
      <c r="E36" s="49" t="e">
        <f>IF(入力シート!#REF!="","",入力シート!#REF!)</f>
        <v>#REF!</v>
      </c>
      <c r="F36" s="11"/>
    </row>
    <row r="37" spans="1:6">
      <c r="A37" s="51" t="e">
        <f>IF(入力シート!#REF!="","",入力シート!#REF!)</f>
        <v>#REF!</v>
      </c>
      <c r="B37" s="47" t="e">
        <f>IF(入力シート!#REF!="","",入力シート!#REF!)</f>
        <v>#REF!</v>
      </c>
      <c r="C37" s="48" t="e">
        <f>IF(入力シート!#REF!="","",入力シート!#REF!)</f>
        <v>#REF!</v>
      </c>
      <c r="D37" s="48" t="e">
        <f>IF(入力シート!#REF!="","",入力シート!#REF!)</f>
        <v>#REF!</v>
      </c>
      <c r="E37" s="49" t="e">
        <f>IF(入力シート!#REF!="","",入力シート!#REF!)</f>
        <v>#REF!</v>
      </c>
      <c r="F37" s="11"/>
    </row>
    <row r="38" spans="1:6" hidden="1">
      <c r="A38" s="51" t="e">
        <f>IF(入力シート!#REF!="","",入力シート!#REF!)</f>
        <v>#REF!</v>
      </c>
      <c r="B38" s="47" t="e">
        <f>IF(入力シート!#REF!="","",入力シート!#REF!)</f>
        <v>#REF!</v>
      </c>
      <c r="C38" s="48" t="e">
        <f>IF(入力シート!#REF!="","",入力シート!#REF!)</f>
        <v>#REF!</v>
      </c>
      <c r="D38" s="48" t="e">
        <f>IF(入力シート!#REF!="","",入力シート!#REF!)</f>
        <v>#REF!</v>
      </c>
      <c r="E38" s="49" t="e">
        <f>IF(入力シート!#REF!="","",入力シート!#REF!)</f>
        <v>#REF!</v>
      </c>
      <c r="F38" s="11"/>
    </row>
    <row r="39" spans="1:6" hidden="1">
      <c r="A39" s="51" t="e">
        <f>IF(入力シート!#REF!="","",入力シート!#REF!)</f>
        <v>#REF!</v>
      </c>
      <c r="B39" s="47" t="e">
        <f>IF(入力シート!#REF!="","",入力シート!#REF!)</f>
        <v>#REF!</v>
      </c>
      <c r="C39" s="48" t="e">
        <f>IF(入力シート!#REF!="","",入力シート!#REF!)</f>
        <v>#REF!</v>
      </c>
      <c r="D39" s="48" t="e">
        <f>IF(入力シート!#REF!="","",入力シート!#REF!)</f>
        <v>#REF!</v>
      </c>
      <c r="E39" s="49" t="e">
        <f>IF(入力シート!#REF!="","",入力シート!#REF!)</f>
        <v>#REF!</v>
      </c>
      <c r="F39" s="11"/>
    </row>
    <row r="40" spans="1:6" hidden="1">
      <c r="A40" s="51" t="e">
        <f>IF(入力シート!#REF!="","",入力シート!#REF!)</f>
        <v>#REF!</v>
      </c>
      <c r="B40" s="47" t="e">
        <f>IF(入力シート!#REF!="","",入力シート!#REF!)</f>
        <v>#REF!</v>
      </c>
      <c r="C40" s="48" t="e">
        <f>IF(入力シート!#REF!="","",入力シート!#REF!)</f>
        <v>#REF!</v>
      </c>
      <c r="D40" s="48" t="e">
        <f>IF(入力シート!#REF!="","",入力シート!#REF!)</f>
        <v>#REF!</v>
      </c>
      <c r="E40" s="49" t="e">
        <f>IF(入力シート!#REF!="","",入力シート!#REF!)</f>
        <v>#REF!</v>
      </c>
      <c r="F40" s="11"/>
    </row>
    <row r="41" spans="1:6" hidden="1">
      <c r="A41" s="51" t="e">
        <f>IF(入力シート!#REF!="","",入力シート!#REF!)</f>
        <v>#REF!</v>
      </c>
      <c r="B41" s="47" t="e">
        <f>IF(入力シート!#REF!="","",入力シート!#REF!)</f>
        <v>#REF!</v>
      </c>
      <c r="C41" s="48" t="e">
        <f>IF(入力シート!#REF!="","",入力シート!#REF!)</f>
        <v>#REF!</v>
      </c>
      <c r="D41" s="48" t="e">
        <f>IF(入力シート!#REF!="","",入力シート!#REF!)</f>
        <v>#REF!</v>
      </c>
      <c r="E41" s="49" t="e">
        <f>IF(入力シート!#REF!="","",入力シート!#REF!)</f>
        <v>#REF!</v>
      </c>
      <c r="F41" s="11"/>
    </row>
    <row r="42" spans="1:6" hidden="1">
      <c r="A42" s="51" t="e">
        <f>IF(入力シート!#REF!="","",入力シート!#REF!)</f>
        <v>#REF!</v>
      </c>
      <c r="B42" s="47" t="e">
        <f>IF(入力シート!#REF!="","",入力シート!#REF!)</f>
        <v>#REF!</v>
      </c>
      <c r="C42" s="48" t="e">
        <f>IF(入力シート!#REF!="","",入力シート!#REF!)</f>
        <v>#REF!</v>
      </c>
      <c r="D42" s="48" t="e">
        <f>IF(入力シート!#REF!="","",入力シート!#REF!)</f>
        <v>#REF!</v>
      </c>
      <c r="E42" s="49" t="e">
        <f>IF(入力シート!#REF!="","",入力シート!#REF!)</f>
        <v>#REF!</v>
      </c>
      <c r="F42" s="11"/>
    </row>
    <row r="43" spans="1:6">
      <c r="A43" s="52"/>
      <c r="B43" s="8"/>
      <c r="C43" s="6"/>
      <c r="D43" s="6"/>
      <c r="E43" s="49"/>
      <c r="F43" s="11"/>
    </row>
    <row r="45" spans="1:6">
      <c r="A45" s="938" t="s">
        <v>104</v>
      </c>
      <c r="B45" s="938"/>
    </row>
    <row r="46" spans="1:6">
      <c r="A46" s="1" t="s">
        <v>25</v>
      </c>
    </row>
    <row r="47" spans="1:6">
      <c r="C47" s="937" t="s">
        <v>19</v>
      </c>
      <c r="D47" s="937"/>
    </row>
    <row r="48" spans="1:6">
      <c r="C48" s="1" t="s">
        <v>26</v>
      </c>
      <c r="D48" s="1" t="s">
        <v>20</v>
      </c>
    </row>
    <row r="49" spans="3:6">
      <c r="C49" s="1" t="s">
        <v>27</v>
      </c>
      <c r="D49" s="1" t="s">
        <v>166</v>
      </c>
    </row>
    <row r="50" spans="3:6">
      <c r="D50" s="1" t="s">
        <v>168</v>
      </c>
    </row>
    <row r="51" spans="3:6">
      <c r="C51" s="1" t="s">
        <v>28</v>
      </c>
      <c r="D51" s="3" t="s">
        <v>122</v>
      </c>
      <c r="E51" s="55" t="s">
        <v>167</v>
      </c>
      <c r="F51" s="16" t="s">
        <v>46</v>
      </c>
    </row>
  </sheetData>
  <mergeCells count="9">
    <mergeCell ref="C47:D47"/>
    <mergeCell ref="A45:B45"/>
    <mergeCell ref="A3:F3"/>
    <mergeCell ref="A4:F4"/>
    <mergeCell ref="A19:F19"/>
    <mergeCell ref="A21:E21"/>
    <mergeCell ref="F21:F22"/>
    <mergeCell ref="E6:F6"/>
    <mergeCell ref="E11:F11"/>
  </mergeCells>
  <phoneticPr fontId="3"/>
  <pageMargins left="0.78740157480314965" right="0.39370078740157483" top="0.78740157480314965" bottom="0.39370078740157483" header="0.51181102362204722" footer="0.51181102362204722"/>
  <pageSetup paperSize="9" scale="96"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V26"/>
  <sheetViews>
    <sheetView view="pageBreakPreview" zoomScale="85" zoomScaleNormal="100" zoomScaleSheetLayoutView="85" workbookViewId="0">
      <selection activeCell="K33" sqref="K33"/>
    </sheetView>
  </sheetViews>
  <sheetFormatPr defaultColWidth="9" defaultRowHeight="14.25"/>
  <cols>
    <col min="1" max="18" width="3.75" style="77" customWidth="1"/>
    <col min="19" max="19" width="4.625" style="77" customWidth="1"/>
    <col min="20" max="20" width="3.125" style="77" customWidth="1"/>
    <col min="21" max="22" width="3.75" style="77" customWidth="1"/>
    <col min="23" max="16384" width="9" style="77"/>
  </cols>
  <sheetData>
    <row r="1" spans="1:22" ht="24.95" customHeight="1">
      <c r="A1" s="77" t="s">
        <v>172</v>
      </c>
    </row>
    <row r="2" spans="1:22" ht="24.95" customHeight="1">
      <c r="A2" s="359"/>
      <c r="B2" s="359"/>
      <c r="C2" s="359"/>
      <c r="D2" s="359"/>
      <c r="E2" s="359"/>
      <c r="F2" s="359"/>
      <c r="G2" s="359"/>
      <c r="H2" s="359"/>
      <c r="I2" s="359"/>
      <c r="J2" s="359"/>
      <c r="K2" s="359"/>
      <c r="L2" s="359"/>
      <c r="M2" s="359"/>
      <c r="N2" s="359"/>
      <c r="O2" s="359"/>
      <c r="P2" s="359"/>
      <c r="Q2" s="502" t="s">
        <v>299</v>
      </c>
      <c r="R2" s="502"/>
      <c r="S2" s="502"/>
      <c r="T2" s="502"/>
      <c r="U2" s="502"/>
      <c r="V2" s="359"/>
    </row>
    <row r="3" spans="1:22" ht="24.95" customHeight="1">
      <c r="A3" s="91"/>
      <c r="B3" s="91"/>
      <c r="C3" s="91"/>
      <c r="D3" s="91"/>
      <c r="E3" s="91"/>
      <c r="F3" s="91"/>
      <c r="J3" s="91"/>
      <c r="K3" s="91"/>
      <c r="L3" s="91"/>
      <c r="M3" s="91"/>
      <c r="N3" s="91"/>
      <c r="O3" s="91"/>
      <c r="P3" s="91"/>
      <c r="Q3" s="503" t="s">
        <v>189</v>
      </c>
      <c r="R3" s="503"/>
      <c r="S3" s="503"/>
      <c r="T3" s="503"/>
      <c r="U3" s="503"/>
      <c r="V3" s="91"/>
    </row>
    <row r="4" spans="1:22" ht="24.95" customHeight="1">
      <c r="A4" s="91"/>
      <c r="B4" s="91"/>
      <c r="C4" s="91"/>
      <c r="D4" s="91"/>
      <c r="E4" s="91"/>
      <c r="F4" s="91"/>
      <c r="J4" s="91"/>
      <c r="K4" s="91"/>
      <c r="L4" s="91"/>
      <c r="M4" s="91"/>
      <c r="N4" s="91"/>
      <c r="O4" s="91"/>
      <c r="P4" s="91"/>
      <c r="Q4" s="360"/>
      <c r="R4" s="360"/>
      <c r="S4" s="360"/>
      <c r="T4" s="360"/>
      <c r="U4" s="360"/>
      <c r="V4" s="91"/>
    </row>
    <row r="5" spans="1:22" ht="24.95" customHeight="1"/>
    <row r="6" spans="1:22" ht="24.95" customHeight="1">
      <c r="A6" s="77" t="s">
        <v>165</v>
      </c>
    </row>
    <row r="7" spans="1:22" ht="24.95" customHeight="1">
      <c r="A7" s="77" t="s">
        <v>199</v>
      </c>
      <c r="H7" s="77" t="s">
        <v>99</v>
      </c>
    </row>
    <row r="8" spans="1:22" ht="24.95" customHeight="1"/>
    <row r="9" spans="1:22" ht="24.95" customHeight="1"/>
    <row r="10" spans="1:22" ht="24.95" customHeight="1">
      <c r="O10" s="77" t="str">
        <f>入力シート!P3&amp;"農業委員会　　　　"</f>
        <v>○○町農業委員会　　　　</v>
      </c>
    </row>
    <row r="11" spans="1:22" ht="27.75" customHeight="1">
      <c r="O11" s="77" t="str">
        <f>"会長"&amp;"　"&amp;入力シート!Q4</f>
        <v>会長　△△　△△</v>
      </c>
      <c r="Q11" s="361"/>
    </row>
    <row r="12" spans="1:22" ht="24.95" customHeight="1"/>
    <row r="13" spans="1:22" ht="24.95" customHeight="1">
      <c r="A13" s="504" t="s">
        <v>183</v>
      </c>
      <c r="B13" s="504"/>
      <c r="C13" s="504"/>
      <c r="D13" s="504"/>
      <c r="E13" s="504"/>
      <c r="F13" s="504"/>
      <c r="G13" s="504"/>
      <c r="H13" s="504"/>
      <c r="I13" s="504"/>
      <c r="J13" s="504"/>
      <c r="K13" s="504"/>
      <c r="L13" s="504"/>
      <c r="M13" s="504"/>
      <c r="N13" s="504"/>
      <c r="O13" s="504"/>
      <c r="P13" s="504"/>
      <c r="Q13" s="504"/>
      <c r="R13" s="504"/>
      <c r="S13" s="504"/>
      <c r="T13" s="504"/>
      <c r="U13" s="504"/>
    </row>
    <row r="14" spans="1:22" ht="24.95" customHeight="1"/>
    <row r="15" spans="1:22" ht="24.95" customHeight="1"/>
    <row r="16" spans="1:22" ht="24.95" customHeight="1">
      <c r="A16" s="77" t="s">
        <v>173</v>
      </c>
    </row>
    <row r="18" spans="1:21">
      <c r="A18" s="77" t="s">
        <v>527</v>
      </c>
    </row>
    <row r="19" spans="1:21">
      <c r="B19" s="77" t="str">
        <f>入力シート!Q26</f>
        <v>令和6年5月13日</v>
      </c>
    </row>
    <row r="21" spans="1:21">
      <c r="A21" s="77" t="s">
        <v>528</v>
      </c>
    </row>
    <row r="22" spans="1:21">
      <c r="B22" s="77" t="str">
        <f>入力シート!Q28</f>
        <v>令和6年11月12日</v>
      </c>
    </row>
    <row r="24" spans="1:21">
      <c r="A24" s="77" t="s">
        <v>576</v>
      </c>
    </row>
    <row r="25" spans="1:21">
      <c r="B25" s="498" t="s">
        <v>298</v>
      </c>
      <c r="C25" s="498"/>
      <c r="D25" s="498"/>
      <c r="E25" s="498"/>
      <c r="F25" s="498"/>
      <c r="G25" s="498"/>
      <c r="H25" s="498"/>
      <c r="I25" s="498" t="s">
        <v>300</v>
      </c>
      <c r="J25" s="498"/>
      <c r="K25" s="498"/>
      <c r="L25" s="498"/>
      <c r="M25" s="498"/>
      <c r="N25" s="498"/>
      <c r="O25" s="498"/>
      <c r="P25" s="498" t="s">
        <v>301</v>
      </c>
      <c r="Q25" s="498"/>
      <c r="R25" s="498"/>
      <c r="S25" s="498" t="s">
        <v>302</v>
      </c>
      <c r="T25" s="498"/>
      <c r="U25" s="498"/>
    </row>
    <row r="26" spans="1:21">
      <c r="B26" s="497" t="str">
        <f>入力シート!N10</f>
        <v>佐藤○○</v>
      </c>
      <c r="C26" s="497"/>
      <c r="D26" s="497"/>
      <c r="E26" s="497"/>
      <c r="F26" s="497"/>
      <c r="G26" s="497"/>
      <c r="H26" s="497"/>
      <c r="I26" s="497" t="str">
        <f>入力シート!P10</f>
        <v>田中××</v>
      </c>
      <c r="J26" s="497"/>
      <c r="K26" s="497"/>
      <c r="L26" s="497"/>
      <c r="M26" s="497"/>
      <c r="N26" s="497"/>
      <c r="O26" s="497"/>
      <c r="P26" s="498" t="str">
        <f>入力シート!H18</f>
        <v>2筆</v>
      </c>
      <c r="Q26" s="498"/>
      <c r="R26" s="498"/>
      <c r="S26" s="499">
        <f>入力シート!I18</f>
        <v>3000</v>
      </c>
      <c r="T26" s="500"/>
      <c r="U26" s="501"/>
    </row>
  </sheetData>
  <mergeCells count="11">
    <mergeCell ref="Q2:U2"/>
    <mergeCell ref="Q3:U3"/>
    <mergeCell ref="A13:U13"/>
    <mergeCell ref="B25:H25"/>
    <mergeCell ref="I25:O25"/>
    <mergeCell ref="I26:O26"/>
    <mergeCell ref="B26:H26"/>
    <mergeCell ref="S25:U25"/>
    <mergeCell ref="P25:R25"/>
    <mergeCell ref="P26:R26"/>
    <mergeCell ref="S26:U26"/>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41"/>
  <sheetViews>
    <sheetView view="pageBreakPreview" zoomScale="50" zoomScaleNormal="55" zoomScaleSheetLayoutView="50" workbookViewId="0">
      <selection activeCell="F11" sqref="F11"/>
    </sheetView>
  </sheetViews>
  <sheetFormatPr defaultColWidth="9" defaultRowHeight="35.1" customHeight="1"/>
  <cols>
    <col min="1" max="1" width="15.75" style="363" customWidth="1"/>
    <col min="2" max="2" width="15" style="363" customWidth="1"/>
    <col min="3" max="3" width="16.125" style="364" customWidth="1"/>
    <col min="4" max="5" width="10.625" style="365" customWidth="1"/>
    <col min="6" max="7" width="12.625" style="366" customWidth="1"/>
    <col min="8" max="8" width="16.875" style="366" customWidth="1"/>
    <col min="9" max="9" width="9.25" style="366" customWidth="1"/>
    <col min="10" max="10" width="12.875" style="366" customWidth="1"/>
    <col min="11" max="11" width="9.25" style="366" bestFit="1" customWidth="1"/>
    <col min="12" max="12" width="20.625" style="366" customWidth="1"/>
    <col min="13" max="13" width="9.25" style="366" bestFit="1" customWidth="1"/>
    <col min="14" max="14" width="20.625" style="366" customWidth="1"/>
    <col min="15" max="15" width="28" style="367" customWidth="1"/>
    <col min="16" max="16" width="21" style="367" customWidth="1"/>
    <col min="17" max="17" width="26.75" style="367" customWidth="1"/>
    <col min="18" max="18" width="22.875" style="367" customWidth="1"/>
    <col min="19" max="19" width="12.5" style="367" customWidth="1"/>
    <col min="20" max="20" width="20.625" style="363" customWidth="1"/>
    <col min="21" max="16384" width="9" style="363"/>
  </cols>
  <sheetData>
    <row r="1" spans="1:20" ht="35.1" customHeight="1">
      <c r="A1" s="362" t="s">
        <v>174</v>
      </c>
    </row>
    <row r="2" spans="1:20" ht="35.1" customHeight="1">
      <c r="A2" s="514" t="s">
        <v>9</v>
      </c>
      <c r="B2" s="514"/>
      <c r="C2" s="514"/>
      <c r="D2" s="514"/>
      <c r="E2" s="514"/>
      <c r="F2" s="514"/>
      <c r="G2" s="514"/>
      <c r="H2" s="514"/>
      <c r="I2" s="514"/>
      <c r="J2" s="514"/>
      <c r="K2" s="514"/>
      <c r="L2" s="514"/>
      <c r="M2" s="514"/>
      <c r="N2" s="514"/>
      <c r="O2" s="514"/>
      <c r="P2" s="514"/>
      <c r="Q2" s="514"/>
      <c r="R2" s="514"/>
      <c r="S2" s="514"/>
      <c r="T2" s="514"/>
    </row>
    <row r="3" spans="1:20" ht="35.1" customHeight="1">
      <c r="A3" s="368" t="s">
        <v>37</v>
      </c>
      <c r="F3" s="369" t="str">
        <f>"（所在　"&amp;入力シート!P3&amp;"）"</f>
        <v>（所在　○○町）</v>
      </c>
      <c r="G3" s="370"/>
      <c r="H3" s="371"/>
      <c r="T3" s="372" t="s">
        <v>0</v>
      </c>
    </row>
    <row r="4" spans="1:20" ht="35.1" customHeight="1">
      <c r="A4" s="511" t="s">
        <v>7</v>
      </c>
      <c r="B4" s="511"/>
      <c r="C4" s="511"/>
      <c r="D4" s="511"/>
      <c r="E4" s="511"/>
      <c r="F4" s="511"/>
      <c r="G4" s="512" t="s">
        <v>8</v>
      </c>
      <c r="H4" s="512"/>
      <c r="I4" s="515" t="s">
        <v>42</v>
      </c>
      <c r="J4" s="518" t="s">
        <v>39</v>
      </c>
      <c r="K4" s="521" t="s">
        <v>40</v>
      </c>
      <c r="L4" s="522"/>
      <c r="M4" s="525" t="s">
        <v>66</v>
      </c>
      <c r="N4" s="526"/>
      <c r="O4" s="507" t="s">
        <v>532</v>
      </c>
      <c r="P4" s="507"/>
      <c r="Q4" s="513" t="s">
        <v>533</v>
      </c>
      <c r="R4" s="529"/>
      <c r="S4" s="530"/>
      <c r="T4" s="511" t="s">
        <v>12</v>
      </c>
    </row>
    <row r="5" spans="1:20" s="365" customFormat="1" ht="35.1" customHeight="1">
      <c r="A5" s="511" t="s">
        <v>1</v>
      </c>
      <c r="B5" s="511" t="s">
        <v>2</v>
      </c>
      <c r="C5" s="533" t="s">
        <v>3</v>
      </c>
      <c r="D5" s="511" t="s">
        <v>4</v>
      </c>
      <c r="E5" s="511"/>
      <c r="F5" s="512" t="s">
        <v>16</v>
      </c>
      <c r="G5" s="515" t="s">
        <v>76</v>
      </c>
      <c r="H5" s="512" t="s">
        <v>15</v>
      </c>
      <c r="I5" s="516"/>
      <c r="J5" s="519"/>
      <c r="K5" s="523"/>
      <c r="L5" s="524"/>
      <c r="M5" s="527"/>
      <c r="N5" s="528"/>
      <c r="O5" s="513" t="s">
        <v>13</v>
      </c>
      <c r="P5" s="507" t="s">
        <v>14</v>
      </c>
      <c r="Q5" s="513" t="s">
        <v>13</v>
      </c>
      <c r="R5" s="507" t="s">
        <v>14</v>
      </c>
      <c r="S5" s="531" t="s">
        <v>82</v>
      </c>
      <c r="T5" s="511"/>
    </row>
    <row r="6" spans="1:20" s="365" customFormat="1" ht="41.25" customHeight="1">
      <c r="A6" s="511"/>
      <c r="B6" s="511"/>
      <c r="C6" s="533"/>
      <c r="D6" s="375" t="s">
        <v>185</v>
      </c>
      <c r="E6" s="127" t="s">
        <v>5</v>
      </c>
      <c r="F6" s="512"/>
      <c r="G6" s="517"/>
      <c r="H6" s="512"/>
      <c r="I6" s="517"/>
      <c r="J6" s="520"/>
      <c r="K6" s="376" t="s">
        <v>41</v>
      </c>
      <c r="L6" s="377" t="s">
        <v>303</v>
      </c>
      <c r="M6" s="377" t="s">
        <v>41</v>
      </c>
      <c r="N6" s="377" t="s">
        <v>304</v>
      </c>
      <c r="O6" s="513"/>
      <c r="P6" s="507"/>
      <c r="Q6" s="513"/>
      <c r="R6" s="507"/>
      <c r="S6" s="532"/>
      <c r="T6" s="511"/>
    </row>
    <row r="7" spans="1:20" ht="50.1" customHeight="1">
      <c r="A7" s="378" t="str">
        <f>IF(入力シート!D8="","",入力シート!D8)</f>
        <v>〇〇</v>
      </c>
      <c r="B7" s="378" t="str">
        <f>IF(入力シート!E8="","",入力シート!E8)</f>
        <v>××</v>
      </c>
      <c r="C7" s="378" t="str">
        <f>IF(入力シート!F8="","",入力シート!F8)</f>
        <v>111番地</v>
      </c>
      <c r="D7" s="403" t="str">
        <f>IF(入力シート!G8="","",入力シート!G8)</f>
        <v>畑</v>
      </c>
      <c r="E7" s="403" t="str">
        <f>IF(入力シート!H8="","",入力シート!H8)</f>
        <v>畑</v>
      </c>
      <c r="F7" s="379">
        <f>IF(入力シート!I8="","",入力シート!I8)</f>
        <v>1000</v>
      </c>
      <c r="G7" s="380">
        <f>IF(F7="","",H7/F7*1000)</f>
        <v>500000</v>
      </c>
      <c r="H7" s="381">
        <f>IF(入力シート!J8="","",入力シート!J8)</f>
        <v>500000</v>
      </c>
      <c r="I7" s="382"/>
      <c r="J7" s="373"/>
      <c r="K7" s="376" t="s">
        <v>184</v>
      </c>
      <c r="L7" s="373" t="s">
        <v>184</v>
      </c>
      <c r="M7" s="376" t="s">
        <v>184</v>
      </c>
      <c r="N7" s="383"/>
      <c r="O7" s="384" t="str">
        <f>入力シート!N8</f>
        <v>鹿児島県○○町大字○○12番地3</v>
      </c>
      <c r="P7" s="384" t="str">
        <f>入力シート!N10</f>
        <v>佐藤○○</v>
      </c>
      <c r="Q7" s="384" t="str">
        <f>入力シート!P8</f>
        <v>鹿児島県○○町大字○○56番地4</v>
      </c>
      <c r="R7" s="384" t="str">
        <f>入力シート!P10</f>
        <v>田中××</v>
      </c>
      <c r="S7" s="384" t="s">
        <v>316</v>
      </c>
      <c r="T7" s="128"/>
    </row>
    <row r="8" spans="1:20" ht="50.1" customHeight="1">
      <c r="A8" s="378" t="str">
        <f>IF(入力シート!D9="","",入力シート!D9)</f>
        <v>〇〇</v>
      </c>
      <c r="B8" s="378" t="str">
        <f>IF(入力シート!E9="","",入力シート!E9)</f>
        <v>△△</v>
      </c>
      <c r="C8" s="378" t="str">
        <f>IF(入力シート!F9="","",入力シート!F9)</f>
        <v>222番地</v>
      </c>
      <c r="D8" s="403" t="str">
        <f>IF(入力シート!G9="","",入力シート!G9)</f>
        <v>畑</v>
      </c>
      <c r="E8" s="403" t="str">
        <f>IF(入力シート!H9="","",入力シート!H9)</f>
        <v>畑</v>
      </c>
      <c r="F8" s="379">
        <f>IF(入力シート!I9="","",入力シート!I9)</f>
        <v>2000</v>
      </c>
      <c r="G8" s="380">
        <f t="shared" ref="G8:G15" si="0">IF(F8="","",H8/F8*1000)</f>
        <v>500000</v>
      </c>
      <c r="H8" s="381">
        <f>IF(入力シート!J9="","",入力シート!J9)</f>
        <v>1000000</v>
      </c>
      <c r="I8" s="382"/>
      <c r="J8" s="373"/>
      <c r="K8" s="376" t="s">
        <v>184</v>
      </c>
      <c r="L8" s="373" t="s">
        <v>184</v>
      </c>
      <c r="M8" s="376" t="s">
        <v>184</v>
      </c>
      <c r="N8" s="383"/>
      <c r="O8" s="385"/>
      <c r="P8" s="385"/>
      <c r="Q8" s="385"/>
      <c r="R8" s="385"/>
      <c r="S8" s="385"/>
      <c r="T8" s="128"/>
    </row>
    <row r="9" spans="1:20" ht="50.1" customHeight="1">
      <c r="A9" s="378" t="str">
        <f>IF(入力シート!D10="","",入力シート!D10)</f>
        <v/>
      </c>
      <c r="B9" s="378" t="str">
        <f>IF(入力シート!E10="","",入力シート!E10)</f>
        <v/>
      </c>
      <c r="C9" s="378" t="str">
        <f>IF(入力シート!F10="","",入力シート!F10)</f>
        <v/>
      </c>
      <c r="D9" s="403" t="str">
        <f>IF(入力シート!G10="","",入力シート!G10)</f>
        <v/>
      </c>
      <c r="E9" s="403" t="str">
        <f>IF(入力シート!H10="","",入力シート!H10)</f>
        <v/>
      </c>
      <c r="F9" s="379" t="str">
        <f>IF(入力シート!I10="","",入力シート!I10)</f>
        <v/>
      </c>
      <c r="G9" s="380" t="str">
        <f t="shared" si="0"/>
        <v/>
      </c>
      <c r="H9" s="381" t="str">
        <f>IF(入力シート!J10="","",入力シート!J10)</f>
        <v/>
      </c>
      <c r="I9" s="382"/>
      <c r="J9" s="373" t="s">
        <v>184</v>
      </c>
      <c r="K9" s="376" t="s">
        <v>184</v>
      </c>
      <c r="L9" s="373" t="s">
        <v>184</v>
      </c>
      <c r="M9" s="376" t="s">
        <v>184</v>
      </c>
      <c r="N9" s="383"/>
      <c r="O9" s="386"/>
      <c r="P9" s="384"/>
      <c r="Q9" s="386"/>
      <c r="R9" s="384"/>
      <c r="S9" s="384"/>
      <c r="T9" s="128"/>
    </row>
    <row r="10" spans="1:20" ht="50.1" customHeight="1">
      <c r="A10" s="378" t="str">
        <f>IF(入力シート!D11="","",入力シート!D11)</f>
        <v/>
      </c>
      <c r="B10" s="378" t="str">
        <f>IF(入力シート!E11="","",入力シート!E11)</f>
        <v/>
      </c>
      <c r="C10" s="378" t="str">
        <f>IF(入力シート!F11="","",入力シート!F11)</f>
        <v/>
      </c>
      <c r="D10" s="403" t="str">
        <f>IF(入力シート!G11="","",入力シート!G11)</f>
        <v/>
      </c>
      <c r="E10" s="403" t="str">
        <f>IF(入力シート!H11="","",入力シート!H11)</f>
        <v/>
      </c>
      <c r="F10" s="379" t="str">
        <f>IF(入力シート!I11="","",入力シート!I11)</f>
        <v/>
      </c>
      <c r="G10" s="380" t="str">
        <f t="shared" si="0"/>
        <v/>
      </c>
      <c r="H10" s="381" t="str">
        <f>IF(入力シート!J11="","",入力シート!J11)</f>
        <v/>
      </c>
      <c r="I10" s="382"/>
      <c r="J10" s="373" t="s">
        <v>184</v>
      </c>
      <c r="K10" s="376" t="s">
        <v>184</v>
      </c>
      <c r="L10" s="373" t="s">
        <v>184</v>
      </c>
      <c r="M10" s="376" t="s">
        <v>184</v>
      </c>
      <c r="N10" s="383"/>
      <c r="O10" s="386"/>
      <c r="P10" s="384"/>
      <c r="Q10" s="386"/>
      <c r="R10" s="384"/>
      <c r="S10" s="384"/>
      <c r="T10" s="128"/>
    </row>
    <row r="11" spans="1:20" ht="50.1" customHeight="1">
      <c r="A11" s="378" t="str">
        <f>IF(入力シート!D12="","",入力シート!D12)</f>
        <v/>
      </c>
      <c r="B11" s="378" t="str">
        <f>IF(入力シート!E12="","",入力シート!E12)</f>
        <v/>
      </c>
      <c r="C11" s="378" t="str">
        <f>IF(入力シート!F12="","",入力シート!F12)</f>
        <v/>
      </c>
      <c r="D11" s="403" t="str">
        <f>IF(入力シート!G12="","",入力シート!G12)</f>
        <v/>
      </c>
      <c r="E11" s="403" t="str">
        <f>IF(入力シート!H12="","",入力シート!H12)</f>
        <v/>
      </c>
      <c r="F11" s="379" t="str">
        <f>IF(入力シート!I12="","",入力シート!I12)</f>
        <v/>
      </c>
      <c r="G11" s="380" t="str">
        <f t="shared" ref="G11" si="1">IF(F11="","",H11/F11*1000)</f>
        <v/>
      </c>
      <c r="H11" s="381" t="str">
        <f>IF(入力シート!J11="","",入力シート!J11)</f>
        <v/>
      </c>
      <c r="I11" s="382"/>
      <c r="J11" s="373" t="s">
        <v>184</v>
      </c>
      <c r="K11" s="376" t="s">
        <v>184</v>
      </c>
      <c r="L11" s="373" t="s">
        <v>184</v>
      </c>
      <c r="M11" s="376" t="s">
        <v>184</v>
      </c>
      <c r="N11" s="383"/>
      <c r="O11" s="386"/>
      <c r="P11" s="384"/>
      <c r="Q11" s="386"/>
      <c r="R11" s="384"/>
      <c r="S11" s="384"/>
      <c r="T11" s="128"/>
    </row>
    <row r="12" spans="1:20" ht="50.1" customHeight="1">
      <c r="A12" s="378" t="str">
        <f>IF(入力シート!D13="","",入力シート!D13)</f>
        <v/>
      </c>
      <c r="B12" s="378" t="str">
        <f>IF(入力シート!E13="","",入力シート!E13)</f>
        <v/>
      </c>
      <c r="C12" s="378" t="str">
        <f>IF(入力シート!F13="","",入力シート!F13)</f>
        <v/>
      </c>
      <c r="D12" s="403" t="str">
        <f>IF(入力シート!G13="","",入力シート!G13)</f>
        <v/>
      </c>
      <c r="E12" s="403" t="str">
        <f>IF(入力シート!H13="","",入力シート!H13)</f>
        <v/>
      </c>
      <c r="F12" s="379" t="str">
        <f>IF(入力シート!I13="","",入力シート!I13)</f>
        <v/>
      </c>
      <c r="G12" s="380" t="str">
        <f t="shared" si="0"/>
        <v/>
      </c>
      <c r="H12" s="381" t="str">
        <f>IF(入力シート!J12="","",入力シート!J12)</f>
        <v/>
      </c>
      <c r="I12" s="382"/>
      <c r="J12" s="373" t="s">
        <v>184</v>
      </c>
      <c r="K12" s="376" t="s">
        <v>184</v>
      </c>
      <c r="L12" s="373" t="s">
        <v>184</v>
      </c>
      <c r="M12" s="376" t="s">
        <v>184</v>
      </c>
      <c r="N12" s="383"/>
      <c r="O12" s="386"/>
      <c r="P12" s="384"/>
      <c r="Q12" s="386"/>
      <c r="R12" s="384"/>
      <c r="S12" s="384"/>
      <c r="T12" s="128"/>
    </row>
    <row r="13" spans="1:20" ht="50.1" customHeight="1">
      <c r="A13" s="378" t="str">
        <f>IF(入力シート!D14="","",入力シート!D14)</f>
        <v/>
      </c>
      <c r="B13" s="378" t="str">
        <f>IF(入力シート!E14="","",入力シート!E14)</f>
        <v/>
      </c>
      <c r="C13" s="378" t="str">
        <f>IF(入力シート!F14="","",入力シート!F14)</f>
        <v/>
      </c>
      <c r="D13" s="403" t="str">
        <f>IF(入力シート!G14="","",入力シート!G14)</f>
        <v/>
      </c>
      <c r="E13" s="403" t="str">
        <f>IF(入力シート!H14="","",入力シート!H14)</f>
        <v/>
      </c>
      <c r="F13" s="379" t="str">
        <f>IF(入力シート!I14="","",入力シート!I14)</f>
        <v/>
      </c>
      <c r="G13" s="380" t="str">
        <f t="shared" ref="G13" si="2">IF(F13="","",H13/F13*1000)</f>
        <v/>
      </c>
      <c r="H13" s="381" t="str">
        <f>IF(入力シート!J13="","",入力シート!J13)</f>
        <v/>
      </c>
      <c r="I13" s="382"/>
      <c r="J13" s="373" t="s">
        <v>184</v>
      </c>
      <c r="K13" s="376" t="s">
        <v>184</v>
      </c>
      <c r="L13" s="373" t="s">
        <v>184</v>
      </c>
      <c r="M13" s="376" t="s">
        <v>184</v>
      </c>
      <c r="N13" s="383"/>
      <c r="O13" s="386"/>
      <c r="P13" s="384"/>
      <c r="Q13" s="386"/>
      <c r="R13" s="384"/>
      <c r="S13" s="384"/>
      <c r="T13" s="128"/>
    </row>
    <row r="14" spans="1:20" ht="50.1" customHeight="1">
      <c r="A14" s="378" t="str">
        <f>IF(入力シート!D15="","",入力シート!D15)</f>
        <v/>
      </c>
      <c r="B14" s="378" t="str">
        <f>IF(入力シート!E15="","",入力シート!E15)</f>
        <v/>
      </c>
      <c r="C14" s="378" t="str">
        <f>IF(入力シート!F15="","",入力シート!F15)</f>
        <v/>
      </c>
      <c r="D14" s="403" t="str">
        <f>IF(入力シート!G15="","",入力シート!G15)</f>
        <v/>
      </c>
      <c r="E14" s="403" t="str">
        <f>IF(入力シート!H15="","",入力シート!H15)</f>
        <v/>
      </c>
      <c r="F14" s="379" t="str">
        <f>IF(入力シート!I15="","",入力シート!I15)</f>
        <v/>
      </c>
      <c r="G14" s="380" t="str">
        <f t="shared" ref="G14" si="3">IF(F14="","",H14/F14*1000)</f>
        <v/>
      </c>
      <c r="H14" s="381" t="str">
        <f>IF(入力シート!J10="","",入力シート!J10)</f>
        <v/>
      </c>
      <c r="I14" s="382"/>
      <c r="J14" s="373" t="s">
        <v>184</v>
      </c>
      <c r="K14" s="376" t="s">
        <v>184</v>
      </c>
      <c r="L14" s="373" t="s">
        <v>184</v>
      </c>
      <c r="M14" s="376" t="s">
        <v>184</v>
      </c>
      <c r="N14" s="383"/>
      <c r="O14" s="386"/>
      <c r="P14" s="384"/>
      <c r="Q14" s="386"/>
      <c r="R14" s="384"/>
      <c r="S14" s="384"/>
      <c r="T14" s="128"/>
    </row>
    <row r="15" spans="1:20" ht="50.1" customHeight="1">
      <c r="A15" s="378" t="str">
        <f>IF(入力シート!D16="","",入力シート!D16)</f>
        <v/>
      </c>
      <c r="B15" s="378" t="str">
        <f>IF(入力シート!E16="","",入力シート!E16)</f>
        <v/>
      </c>
      <c r="C15" s="378" t="str">
        <f>IF(入力シート!F16="","",入力シート!F16)</f>
        <v/>
      </c>
      <c r="D15" s="403" t="str">
        <f>IF(入力シート!G16="","",入力シート!G16)</f>
        <v/>
      </c>
      <c r="E15" s="403" t="str">
        <f>IF(入力シート!H16="","",入力シート!H16)</f>
        <v/>
      </c>
      <c r="F15" s="379" t="str">
        <f>IF(入力シート!I16="","",入力シート!I16)</f>
        <v/>
      </c>
      <c r="G15" s="380" t="str">
        <f t="shared" si="0"/>
        <v/>
      </c>
      <c r="H15" s="381" t="str">
        <f>IF(入力シート!J11="","",入力シート!J11)</f>
        <v/>
      </c>
      <c r="I15" s="382"/>
      <c r="J15" s="373" t="s">
        <v>184</v>
      </c>
      <c r="K15" s="376" t="s">
        <v>184</v>
      </c>
      <c r="L15" s="373" t="s">
        <v>184</v>
      </c>
      <c r="M15" s="376" t="s">
        <v>184</v>
      </c>
      <c r="N15" s="383"/>
      <c r="O15" s="386"/>
      <c r="P15" s="384"/>
      <c r="Q15" s="386"/>
      <c r="R15" s="384"/>
      <c r="S15" s="384"/>
      <c r="T15" s="128"/>
    </row>
    <row r="16" spans="1:20" ht="50.1" customHeight="1">
      <c r="A16" s="378" t="str">
        <f>IF(入力シート!D17="","",入力シート!D17)</f>
        <v/>
      </c>
      <c r="B16" s="378" t="str">
        <f>IF(入力シート!E17="","",入力シート!E17)</f>
        <v/>
      </c>
      <c r="C16" s="378" t="str">
        <f>IF(入力シート!F17="","",入力シート!F17)</f>
        <v/>
      </c>
      <c r="D16" s="403" t="str">
        <f>IF(入力シート!G17="","",入力シート!G17)</f>
        <v/>
      </c>
      <c r="E16" s="403" t="str">
        <f>IF(入力シート!H17="","",入力シート!H17)</f>
        <v/>
      </c>
      <c r="F16" s="379" t="str">
        <f>IF(入力シート!I17="","",入力シート!I17)</f>
        <v/>
      </c>
      <c r="G16" s="380" t="str">
        <f t="shared" ref="G16" si="4">IF(F16="","",H16/F16*1000)</f>
        <v/>
      </c>
      <c r="H16" s="381" t="str">
        <f>IF(入力シート!J12="","",入力シート!J12)</f>
        <v/>
      </c>
      <c r="I16" s="382"/>
      <c r="J16" s="373" t="s">
        <v>184</v>
      </c>
      <c r="K16" s="376" t="s">
        <v>184</v>
      </c>
      <c r="L16" s="373" t="s">
        <v>184</v>
      </c>
      <c r="M16" s="376" t="s">
        <v>184</v>
      </c>
      <c r="N16" s="383"/>
      <c r="O16" s="386"/>
      <c r="P16" s="384"/>
      <c r="Q16" s="386"/>
      <c r="R16" s="384"/>
      <c r="S16" s="384"/>
      <c r="T16" s="128"/>
    </row>
    <row r="17" spans="1:20" ht="50.1" customHeight="1">
      <c r="A17" s="127" t="s">
        <v>10</v>
      </c>
      <c r="B17" s="128"/>
      <c r="C17" s="374"/>
      <c r="D17" s="375"/>
      <c r="E17" s="127"/>
      <c r="F17" s="387">
        <f>SUM(F7:F16)</f>
        <v>3000</v>
      </c>
      <c r="G17" s="387"/>
      <c r="H17" s="381">
        <f>SUM(H7:H16)</f>
        <v>1500000</v>
      </c>
      <c r="I17" s="388"/>
      <c r="J17" s="383"/>
      <c r="K17" s="389"/>
      <c r="L17" s="383"/>
      <c r="M17" s="383"/>
      <c r="N17" s="383"/>
      <c r="O17" s="386"/>
      <c r="P17" s="384"/>
      <c r="Q17" s="384"/>
      <c r="R17" s="384"/>
      <c r="S17" s="384"/>
      <c r="T17" s="128"/>
    </row>
    <row r="18" spans="1:20" s="85" customFormat="1" ht="35.1" customHeight="1">
      <c r="A18" s="85" t="s">
        <v>11</v>
      </c>
      <c r="C18" s="390"/>
      <c r="D18" s="129"/>
      <c r="E18" s="129"/>
      <c r="F18" s="391"/>
      <c r="G18" s="391"/>
      <c r="H18" s="391"/>
      <c r="I18" s="391"/>
      <c r="J18" s="391"/>
      <c r="K18" s="391"/>
      <c r="L18" s="391"/>
      <c r="M18" s="391"/>
      <c r="N18" s="391"/>
      <c r="O18" s="392"/>
      <c r="P18" s="392"/>
      <c r="Q18" s="392"/>
      <c r="R18" s="392"/>
      <c r="S18" s="392"/>
    </row>
    <row r="19" spans="1:20" s="85" customFormat="1" ht="35.1" customHeight="1">
      <c r="A19" s="85" t="s">
        <v>534</v>
      </c>
      <c r="C19" s="390"/>
      <c r="D19" s="129"/>
      <c r="E19" s="129"/>
      <c r="F19" s="391"/>
      <c r="G19" s="391"/>
      <c r="H19" s="391"/>
      <c r="I19" s="391"/>
      <c r="J19" s="391"/>
      <c r="K19" s="391"/>
      <c r="L19" s="391"/>
      <c r="M19" s="391"/>
      <c r="N19" s="391"/>
      <c r="O19" s="392"/>
      <c r="P19" s="392"/>
      <c r="Q19" s="392"/>
      <c r="R19" s="392"/>
      <c r="S19" s="392"/>
    </row>
    <row r="20" spans="1:20" s="85" customFormat="1" ht="35.1" customHeight="1">
      <c r="A20" s="85" t="s">
        <v>535</v>
      </c>
      <c r="C20" s="390"/>
      <c r="D20" s="129"/>
      <c r="E20" s="129"/>
      <c r="F20" s="391"/>
      <c r="G20" s="391"/>
      <c r="H20" s="391"/>
      <c r="I20" s="391"/>
      <c r="J20" s="391"/>
      <c r="K20" s="391"/>
      <c r="L20" s="391"/>
      <c r="M20" s="391"/>
      <c r="N20" s="391"/>
      <c r="O20" s="392"/>
      <c r="P20" s="392"/>
      <c r="Q20" s="392"/>
      <c r="R20" s="392"/>
      <c r="S20" s="392"/>
    </row>
    <row r="21" spans="1:20" s="85" customFormat="1" ht="35.1" customHeight="1">
      <c r="C21" s="390"/>
      <c r="D21" s="129"/>
      <c r="E21" s="129"/>
      <c r="F21" s="391"/>
      <c r="G21" s="391"/>
      <c r="H21" s="391"/>
      <c r="I21" s="391"/>
      <c r="J21" s="391"/>
      <c r="K21" s="391"/>
      <c r="L21" s="391"/>
      <c r="M21" s="391"/>
      <c r="N21" s="391"/>
      <c r="O21" s="392"/>
      <c r="P21" s="392"/>
      <c r="Q21" s="392"/>
      <c r="R21" s="392"/>
      <c r="S21" s="392"/>
    </row>
    <row r="22" spans="1:20" ht="35.1" customHeight="1">
      <c r="A22" s="368" t="s">
        <v>38</v>
      </c>
      <c r="M22" s="391"/>
      <c r="N22" s="391"/>
      <c r="O22" s="392"/>
      <c r="P22" s="392"/>
      <c r="Q22" s="392"/>
      <c r="R22" s="392"/>
      <c r="S22" s="392"/>
      <c r="T22" s="85"/>
    </row>
    <row r="23" spans="1:20" s="85" customFormat="1" ht="35.1" customHeight="1">
      <c r="A23" s="534" t="s">
        <v>217</v>
      </c>
      <c r="B23" s="494" t="s">
        <v>34</v>
      </c>
      <c r="C23" s="495"/>
      <c r="D23" s="495"/>
      <c r="E23" s="495"/>
      <c r="F23" s="495"/>
      <c r="G23" s="536" t="s">
        <v>215</v>
      </c>
      <c r="H23" s="537"/>
      <c r="I23" s="511" t="s">
        <v>36</v>
      </c>
      <c r="J23" s="511"/>
      <c r="K23" s="511"/>
      <c r="L23" s="129"/>
      <c r="M23" s="391"/>
      <c r="N23" s="391"/>
      <c r="O23" s="392"/>
      <c r="P23" s="392"/>
      <c r="Q23" s="392"/>
      <c r="R23" s="392"/>
      <c r="S23" s="392"/>
    </row>
    <row r="24" spans="1:20" s="85" customFormat="1" ht="35.1" customHeight="1">
      <c r="A24" s="535"/>
      <c r="B24" s="538" t="s">
        <v>1</v>
      </c>
      <c r="C24" s="540" t="s">
        <v>2</v>
      </c>
      <c r="D24" s="486" t="s">
        <v>3</v>
      </c>
      <c r="E24" s="480" t="s">
        <v>536</v>
      </c>
      <c r="F24" s="492" t="s">
        <v>16</v>
      </c>
      <c r="G24" s="542" t="s">
        <v>537</v>
      </c>
      <c r="H24" s="512" t="s">
        <v>35</v>
      </c>
      <c r="I24" s="511"/>
      <c r="J24" s="511"/>
      <c r="K24" s="511"/>
      <c r="L24" s="129"/>
      <c r="M24" s="391"/>
      <c r="N24" s="391"/>
      <c r="O24" s="392"/>
      <c r="P24" s="392"/>
      <c r="Q24" s="392"/>
      <c r="R24" s="392"/>
      <c r="S24" s="392"/>
    </row>
    <row r="25" spans="1:20" s="85" customFormat="1" ht="35.1" customHeight="1">
      <c r="A25" s="481"/>
      <c r="B25" s="539"/>
      <c r="C25" s="541"/>
      <c r="D25" s="488"/>
      <c r="E25" s="488"/>
      <c r="F25" s="493"/>
      <c r="G25" s="512"/>
      <c r="H25" s="512"/>
      <c r="I25" s="511"/>
      <c r="J25" s="511"/>
      <c r="K25" s="511"/>
      <c r="L25" s="129"/>
      <c r="M25" s="391"/>
      <c r="N25" s="391"/>
      <c r="O25" s="392"/>
      <c r="P25" s="392"/>
      <c r="Q25" s="392"/>
      <c r="R25" s="392"/>
      <c r="S25" s="392"/>
    </row>
    <row r="26" spans="1:20" s="85" customFormat="1" ht="35.1" customHeight="1">
      <c r="A26" s="127"/>
      <c r="B26" s="127"/>
      <c r="C26" s="374"/>
      <c r="D26" s="393"/>
      <c r="E26" s="127"/>
      <c r="F26" s="394"/>
      <c r="G26" s="395"/>
      <c r="H26" s="394"/>
      <c r="I26" s="507"/>
      <c r="J26" s="507"/>
      <c r="K26" s="507"/>
      <c r="L26" s="396"/>
      <c r="M26" s="391"/>
      <c r="N26" s="391"/>
      <c r="O26" s="392"/>
      <c r="P26" s="392"/>
      <c r="Q26" s="392"/>
      <c r="R26" s="392"/>
      <c r="S26" s="392"/>
    </row>
    <row r="27" spans="1:20" s="85" customFormat="1" ht="35.1" customHeight="1">
      <c r="A27" s="127"/>
      <c r="B27" s="127"/>
      <c r="C27" s="374"/>
      <c r="D27" s="393"/>
      <c r="E27" s="127"/>
      <c r="F27" s="394"/>
      <c r="G27" s="395"/>
      <c r="H27" s="394"/>
      <c r="I27" s="507"/>
      <c r="J27" s="507"/>
      <c r="K27" s="507"/>
      <c r="L27" s="396"/>
      <c r="M27" s="391"/>
      <c r="N27" s="391"/>
      <c r="O27" s="392"/>
      <c r="P27" s="392"/>
      <c r="Q27" s="392"/>
      <c r="R27" s="392"/>
      <c r="S27" s="392"/>
    </row>
    <row r="28" spans="1:20" s="85" customFormat="1" ht="35.1" customHeight="1">
      <c r="A28" s="127"/>
      <c r="B28" s="384"/>
      <c r="C28" s="397"/>
      <c r="D28" s="374"/>
      <c r="E28" s="127"/>
      <c r="F28" s="394"/>
      <c r="G28" s="395"/>
      <c r="H28" s="394"/>
      <c r="I28" s="508"/>
      <c r="J28" s="509"/>
      <c r="K28" s="510"/>
      <c r="L28" s="396"/>
    </row>
    <row r="29" spans="1:20" s="85" customFormat="1" ht="35.1" customHeight="1">
      <c r="A29" s="127"/>
      <c r="B29" s="384"/>
      <c r="C29" s="397"/>
      <c r="D29" s="374"/>
      <c r="E29" s="127"/>
      <c r="F29" s="394"/>
      <c r="G29" s="395"/>
      <c r="H29" s="394"/>
      <c r="I29" s="507"/>
      <c r="J29" s="507"/>
      <c r="K29" s="507"/>
      <c r="L29" s="396"/>
      <c r="R29" s="398"/>
      <c r="S29" s="398"/>
    </row>
    <row r="30" spans="1:20" s="85" customFormat="1" ht="35.1" customHeight="1">
      <c r="A30" s="85" t="s">
        <v>11</v>
      </c>
      <c r="C30" s="390"/>
      <c r="D30" s="129"/>
      <c r="E30" s="129"/>
      <c r="F30" s="391"/>
      <c r="G30" s="391"/>
      <c r="H30" s="391"/>
      <c r="I30" s="391"/>
      <c r="J30" s="391"/>
      <c r="K30" s="391"/>
      <c r="L30" s="391"/>
      <c r="M30" s="506"/>
      <c r="N30" s="506"/>
      <c r="O30" s="506"/>
      <c r="P30" s="506"/>
      <c r="Q30" s="398" t="s">
        <v>190</v>
      </c>
      <c r="R30" s="392"/>
      <c r="S30" s="318"/>
    </row>
    <row r="31" spans="1:20" s="85" customFormat="1" ht="35.1" customHeight="1">
      <c r="A31" s="85" t="s">
        <v>531</v>
      </c>
      <c r="C31" s="390"/>
      <c r="D31" s="129"/>
      <c r="E31" s="129"/>
      <c r="F31" s="391"/>
      <c r="G31" s="391"/>
      <c r="H31" s="391"/>
      <c r="I31" s="391"/>
      <c r="J31" s="391"/>
      <c r="K31" s="391"/>
      <c r="L31" s="391"/>
      <c r="M31" s="506"/>
      <c r="N31" s="506"/>
      <c r="O31" s="506"/>
      <c r="P31" s="506"/>
      <c r="Q31" s="505" t="str">
        <f>入力シート!P3</f>
        <v>○○町</v>
      </c>
      <c r="R31" s="505"/>
      <c r="S31" s="399"/>
    </row>
    <row r="32" spans="1:20" s="85" customFormat="1" ht="35.1" customHeight="1">
      <c r="A32" s="85" t="s">
        <v>77</v>
      </c>
      <c r="C32" s="390"/>
      <c r="D32" s="129"/>
      <c r="E32" s="129"/>
      <c r="F32" s="391"/>
      <c r="G32" s="391"/>
      <c r="H32" s="391"/>
      <c r="I32" s="391"/>
      <c r="J32" s="391"/>
      <c r="K32" s="391"/>
      <c r="L32" s="391"/>
      <c r="P32" s="85" t="s">
        <v>305</v>
      </c>
      <c r="Q32" s="305" t="str">
        <f>入力シート!P4</f>
        <v>次長</v>
      </c>
      <c r="R32" s="305"/>
      <c r="S32" s="129"/>
      <c r="T32" s="400"/>
    </row>
    <row r="33" spans="1:20" s="85" customFormat="1" ht="35.1" customHeight="1">
      <c r="A33" s="85" t="s">
        <v>212</v>
      </c>
      <c r="C33" s="390"/>
      <c r="D33" s="129"/>
      <c r="E33" s="129"/>
      <c r="F33" s="391"/>
      <c r="G33" s="391"/>
      <c r="H33" s="391"/>
      <c r="I33" s="391"/>
      <c r="J33" s="391"/>
      <c r="K33" s="391"/>
      <c r="L33" s="391"/>
      <c r="P33" s="85" t="s">
        <v>47</v>
      </c>
      <c r="Q33" s="305" t="str">
        <f>入力シート!P5</f>
        <v>▲▲　▲▲</v>
      </c>
      <c r="R33" s="401"/>
      <c r="S33" s="129"/>
    </row>
    <row r="34" spans="1:20" ht="35.1" customHeight="1">
      <c r="C34" s="363"/>
      <c r="D34" s="363"/>
      <c r="E34" s="363"/>
      <c r="F34" s="363"/>
      <c r="G34" s="363"/>
      <c r="H34" s="363"/>
      <c r="I34" s="363"/>
      <c r="J34" s="363"/>
      <c r="K34" s="363"/>
    </row>
    <row r="35" spans="1:20" ht="35.1" customHeight="1">
      <c r="C35" s="363"/>
      <c r="D35" s="363"/>
      <c r="E35" s="363"/>
      <c r="F35" s="363"/>
      <c r="G35" s="363"/>
      <c r="H35" s="363"/>
      <c r="I35" s="363"/>
      <c r="J35" s="363"/>
      <c r="K35" s="363"/>
    </row>
    <row r="36" spans="1:20" ht="35.1" customHeight="1">
      <c r="C36" s="363"/>
      <c r="D36" s="363"/>
      <c r="E36" s="363"/>
      <c r="F36" s="363"/>
      <c r="G36" s="363"/>
      <c r="H36" s="363"/>
      <c r="I36" s="363"/>
      <c r="J36" s="363"/>
      <c r="K36" s="363"/>
    </row>
    <row r="37" spans="1:20" ht="35.1" customHeight="1">
      <c r="C37" s="363"/>
      <c r="D37" s="363"/>
      <c r="E37" s="363"/>
      <c r="F37" s="363"/>
      <c r="G37" s="363"/>
      <c r="H37" s="363"/>
      <c r="I37" s="363"/>
      <c r="J37" s="363"/>
      <c r="K37" s="363"/>
    </row>
    <row r="39" spans="1:20" ht="35.1" customHeight="1">
      <c r="C39" s="363"/>
      <c r="D39" s="363"/>
      <c r="E39" s="363"/>
      <c r="F39" s="363"/>
      <c r="G39" s="363"/>
      <c r="H39" s="363"/>
      <c r="I39" s="363"/>
      <c r="J39" s="363"/>
      <c r="K39" s="363"/>
      <c r="L39" s="363"/>
      <c r="M39" s="402"/>
      <c r="N39" s="402"/>
      <c r="O39" s="402"/>
      <c r="P39" s="402"/>
      <c r="Q39" s="402"/>
      <c r="R39" s="402"/>
      <c r="S39" s="402"/>
      <c r="T39" s="402"/>
    </row>
    <row r="40" spans="1:20" ht="35.1" customHeight="1">
      <c r="C40" s="363"/>
      <c r="D40" s="363"/>
      <c r="E40" s="363"/>
      <c r="F40" s="363"/>
      <c r="G40" s="363"/>
      <c r="H40" s="363"/>
      <c r="I40" s="363"/>
      <c r="J40" s="363"/>
      <c r="K40" s="363"/>
      <c r="L40" s="363"/>
      <c r="M40" s="402"/>
      <c r="N40" s="402"/>
      <c r="O40" s="402"/>
      <c r="P40" s="402"/>
      <c r="Q40" s="402"/>
      <c r="R40" s="402"/>
      <c r="S40" s="402"/>
      <c r="T40" s="402"/>
    </row>
    <row r="41" spans="1:20" ht="35.1" customHeight="1">
      <c r="C41" s="363"/>
      <c r="D41" s="363"/>
      <c r="E41" s="363"/>
      <c r="F41" s="363"/>
      <c r="G41" s="363"/>
      <c r="H41" s="363"/>
      <c r="I41" s="363"/>
      <c r="J41" s="363"/>
      <c r="K41" s="363"/>
      <c r="L41" s="363"/>
      <c r="M41" s="402"/>
      <c r="N41" s="402"/>
      <c r="O41" s="402"/>
      <c r="P41" s="402"/>
      <c r="Q41" s="402"/>
      <c r="R41" s="402"/>
      <c r="S41" s="402"/>
      <c r="T41" s="402"/>
    </row>
  </sheetData>
  <mergeCells count="40">
    <mergeCell ref="A23:A25"/>
    <mergeCell ref="B23:F23"/>
    <mergeCell ref="G23:H23"/>
    <mergeCell ref="I23:K25"/>
    <mergeCell ref="B24:B25"/>
    <mergeCell ref="C24:C25"/>
    <mergeCell ref="D24:D25"/>
    <mergeCell ref="E24:E25"/>
    <mergeCell ref="F24:F25"/>
    <mergeCell ref="G24:G25"/>
    <mergeCell ref="H24:H25"/>
    <mergeCell ref="A2:T2"/>
    <mergeCell ref="A4:F4"/>
    <mergeCell ref="G4:H4"/>
    <mergeCell ref="I4:I6"/>
    <mergeCell ref="J4:J6"/>
    <mergeCell ref="K4:L5"/>
    <mergeCell ref="M4:N5"/>
    <mergeCell ref="O4:P4"/>
    <mergeCell ref="Q4:S4"/>
    <mergeCell ref="T4:T6"/>
    <mergeCell ref="S5:S6"/>
    <mergeCell ref="A5:A6"/>
    <mergeCell ref="B5:B6"/>
    <mergeCell ref="C5:C6"/>
    <mergeCell ref="R5:R6"/>
    <mergeCell ref="G5:G6"/>
    <mergeCell ref="D5:E5"/>
    <mergeCell ref="F5:F6"/>
    <mergeCell ref="P5:P6"/>
    <mergeCell ref="Q5:Q6"/>
    <mergeCell ref="H5:H6"/>
    <mergeCell ref="O5:O6"/>
    <mergeCell ref="Q31:R31"/>
    <mergeCell ref="M31:P31"/>
    <mergeCell ref="I29:K29"/>
    <mergeCell ref="I26:K26"/>
    <mergeCell ref="M30:P30"/>
    <mergeCell ref="I27:K27"/>
    <mergeCell ref="I28:K28"/>
  </mergeCells>
  <phoneticPr fontId="3"/>
  <dataValidations count="4">
    <dataValidation type="list" allowBlank="1" showInputMessage="1" showErrorMessage="1" sqref="K7:K16 M7:M16" xr:uid="{00000000-0002-0000-0200-000000000000}">
      <formula1>"　,有,無"</formula1>
    </dataValidation>
    <dataValidation type="list" allowBlank="1" showInputMessage="1" showErrorMessage="1" sqref="I7:I16" xr:uid="{00000000-0002-0000-0200-000001000000}">
      <formula1>"　,内,外"</formula1>
    </dataValidation>
    <dataValidation type="list" allowBlank="1" showInputMessage="1" showErrorMessage="1" sqref="L7:L16" xr:uid="{00000000-0002-0000-0200-000002000000}">
      <formula1>"　,出し手,受け手"</formula1>
    </dataValidation>
    <dataValidation type="list" allowBlank="1" showInputMessage="1" showErrorMessage="1" sqref="J7:J16" xr:uid="{00000000-0002-0000-0200-000003000000}">
      <formula1>"　,済,未済"</formula1>
    </dataValidation>
  </dataValidations>
  <printOptions horizontalCentered="1"/>
  <pageMargins left="0.39370078740157483" right="0.19685039370078741" top="0.47244094488188981" bottom="0.47244094488188981" header="0.15748031496062992" footer="0.15748031496062992"/>
  <pageSetup paperSize="9" scale="41" fitToWidth="0" fitToHeight="0" orientation="landscape" cellComments="asDisplayed"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I34"/>
  <sheetViews>
    <sheetView view="pageBreakPreview" zoomScale="85" zoomScaleNormal="85" zoomScaleSheetLayoutView="85" workbookViewId="0">
      <selection activeCell="G20" sqref="G20"/>
    </sheetView>
  </sheetViews>
  <sheetFormatPr defaultColWidth="8.75" defaultRowHeight="14.25"/>
  <cols>
    <col min="1" max="1" width="6.125" style="83" customWidth="1"/>
    <col min="2" max="6" width="8.75" style="83"/>
    <col min="7" max="7" width="13.25" style="83" bestFit="1" customWidth="1"/>
    <col min="8" max="8" width="10.375" style="83" customWidth="1"/>
    <col min="9" max="9" width="27.375" style="83" customWidth="1"/>
    <col min="10" max="16384" width="8.75" style="83"/>
  </cols>
  <sheetData>
    <row r="1" spans="1:9">
      <c r="A1" s="404"/>
    </row>
    <row r="2" spans="1:9" ht="18.75">
      <c r="A2" s="405" t="s">
        <v>214</v>
      </c>
    </row>
    <row r="3" spans="1:9" ht="18.75">
      <c r="A3" s="406" t="str">
        <f>"市町村："&amp;入力シート!P3</f>
        <v>市町村：○○町</v>
      </c>
    </row>
    <row r="5" spans="1:9" ht="17.25">
      <c r="A5" s="547" t="s">
        <v>217</v>
      </c>
      <c r="B5" s="550" t="s">
        <v>34</v>
      </c>
      <c r="C5" s="551"/>
      <c r="D5" s="551"/>
      <c r="E5" s="551"/>
      <c r="F5" s="551"/>
      <c r="G5" s="552" t="s">
        <v>215</v>
      </c>
      <c r="H5" s="553"/>
      <c r="I5" s="544" t="s">
        <v>218</v>
      </c>
    </row>
    <row r="6" spans="1:9" ht="14.25" customHeight="1">
      <c r="A6" s="548"/>
      <c r="B6" s="554" t="s">
        <v>1</v>
      </c>
      <c r="C6" s="556" t="s">
        <v>2</v>
      </c>
      <c r="D6" s="558" t="s">
        <v>3</v>
      </c>
      <c r="E6" s="560" t="s">
        <v>216</v>
      </c>
      <c r="F6" s="561" t="s">
        <v>16</v>
      </c>
      <c r="G6" s="543" t="s">
        <v>6</v>
      </c>
      <c r="H6" s="543" t="s">
        <v>35</v>
      </c>
      <c r="I6" s="545"/>
    </row>
    <row r="7" spans="1:9" ht="14.25" customHeight="1">
      <c r="A7" s="549"/>
      <c r="B7" s="555"/>
      <c r="C7" s="557"/>
      <c r="D7" s="559"/>
      <c r="E7" s="559"/>
      <c r="F7" s="562"/>
      <c r="G7" s="543"/>
      <c r="H7" s="543"/>
      <c r="I7" s="546"/>
    </row>
    <row r="8" spans="1:9" ht="17.25">
      <c r="A8" s="407"/>
      <c r="B8" s="407"/>
      <c r="C8" s="408"/>
      <c r="D8" s="409"/>
      <c r="E8" s="407"/>
      <c r="F8" s="410"/>
      <c r="G8" s="411"/>
      <c r="H8" s="410"/>
      <c r="I8" s="412"/>
    </row>
    <row r="9" spans="1:9" ht="17.25">
      <c r="A9" s="407"/>
      <c r="B9" s="407"/>
      <c r="C9" s="408"/>
      <c r="D9" s="409"/>
      <c r="E9" s="407"/>
      <c r="F9" s="410"/>
      <c r="G9" s="411"/>
      <c r="H9" s="410"/>
      <c r="I9" s="412"/>
    </row>
    <row r="10" spans="1:9" ht="17.25">
      <c r="A10" s="407"/>
      <c r="B10" s="407"/>
      <c r="C10" s="408"/>
      <c r="D10" s="409"/>
      <c r="E10" s="407"/>
      <c r="F10" s="410"/>
      <c r="G10" s="411"/>
      <c r="H10" s="410"/>
      <c r="I10" s="412"/>
    </row>
    <row r="11" spans="1:9" ht="17.25">
      <c r="A11" s="407"/>
      <c r="B11" s="407"/>
      <c r="C11" s="408"/>
      <c r="D11" s="409"/>
      <c r="E11" s="407"/>
      <c r="F11" s="410"/>
      <c r="G11" s="411"/>
      <c r="H11" s="410"/>
      <c r="I11" s="412"/>
    </row>
    <row r="12" spans="1:9" ht="17.25">
      <c r="A12" s="407"/>
      <c r="B12" s="407"/>
      <c r="C12" s="408"/>
      <c r="D12" s="409"/>
      <c r="E12" s="407"/>
      <c r="F12" s="410"/>
      <c r="G12" s="411"/>
      <c r="H12" s="410"/>
      <c r="I12" s="412"/>
    </row>
    <row r="13" spans="1:9" ht="17.25">
      <c r="A13" s="407"/>
      <c r="B13" s="407"/>
      <c r="C13" s="408"/>
      <c r="D13" s="409"/>
      <c r="E13" s="407"/>
      <c r="F13" s="410"/>
      <c r="G13" s="411"/>
      <c r="H13" s="410"/>
      <c r="I13" s="412"/>
    </row>
    <row r="14" spans="1:9" ht="17.25">
      <c r="A14" s="407"/>
      <c r="B14" s="407"/>
      <c r="C14" s="408"/>
      <c r="D14" s="409"/>
      <c r="E14" s="407"/>
      <c r="F14" s="410"/>
      <c r="G14" s="411"/>
      <c r="H14" s="410"/>
      <c r="I14" s="412"/>
    </row>
    <row r="15" spans="1:9" ht="17.25">
      <c r="A15" s="407"/>
      <c r="B15" s="407"/>
      <c r="C15" s="408"/>
      <c r="D15" s="409"/>
      <c r="E15" s="407"/>
      <c r="F15" s="410"/>
      <c r="G15" s="411"/>
      <c r="H15" s="410"/>
      <c r="I15" s="412"/>
    </row>
    <row r="16" spans="1:9" ht="17.25">
      <c r="A16" s="407"/>
      <c r="B16" s="407"/>
      <c r="C16" s="408"/>
      <c r="D16" s="409"/>
      <c r="E16" s="407"/>
      <c r="F16" s="410"/>
      <c r="G16" s="411"/>
      <c r="H16" s="410"/>
      <c r="I16" s="412"/>
    </row>
    <row r="17" spans="1:9" ht="17.25">
      <c r="A17" s="407"/>
      <c r="B17" s="407"/>
      <c r="C17" s="408"/>
      <c r="D17" s="409"/>
      <c r="E17" s="407"/>
      <c r="F17" s="410"/>
      <c r="G17" s="411"/>
      <c r="H17" s="410"/>
      <c r="I17" s="412"/>
    </row>
    <row r="18" spans="1:9" ht="17.25">
      <c r="A18" s="407"/>
      <c r="B18" s="407"/>
      <c r="C18" s="408"/>
      <c r="D18" s="409"/>
      <c r="E18" s="407"/>
      <c r="F18" s="410"/>
      <c r="G18" s="411"/>
      <c r="H18" s="410"/>
      <c r="I18" s="412"/>
    </row>
    <row r="19" spans="1:9" ht="17.25">
      <c r="A19" s="407"/>
      <c r="B19" s="407"/>
      <c r="C19" s="408"/>
      <c r="D19" s="409"/>
      <c r="E19" s="407"/>
      <c r="F19" s="410"/>
      <c r="G19" s="411"/>
      <c r="H19" s="410"/>
      <c r="I19" s="412"/>
    </row>
    <row r="20" spans="1:9" ht="17.25">
      <c r="A20" s="407"/>
      <c r="B20" s="407"/>
      <c r="C20" s="408"/>
      <c r="D20" s="409"/>
      <c r="E20" s="407"/>
      <c r="F20" s="410"/>
      <c r="G20" s="411"/>
      <c r="H20" s="410"/>
      <c r="I20" s="412"/>
    </row>
    <row r="21" spans="1:9" ht="17.25">
      <c r="A21" s="407"/>
      <c r="B21" s="407"/>
      <c r="C21" s="408"/>
      <c r="D21" s="409"/>
      <c r="E21" s="407"/>
      <c r="F21" s="410"/>
      <c r="G21" s="411"/>
      <c r="H21" s="410"/>
      <c r="I21" s="412"/>
    </row>
    <row r="22" spans="1:9" ht="17.25">
      <c r="A22" s="407"/>
      <c r="B22" s="407"/>
      <c r="C22" s="408"/>
      <c r="D22" s="409"/>
      <c r="E22" s="407"/>
      <c r="F22" s="410"/>
      <c r="G22" s="411"/>
      <c r="H22" s="410"/>
      <c r="I22" s="412"/>
    </row>
    <row r="23" spans="1:9" ht="17.25">
      <c r="A23" s="407"/>
      <c r="B23" s="407"/>
      <c r="C23" s="408"/>
      <c r="D23" s="409"/>
      <c r="E23" s="407"/>
      <c r="F23" s="410"/>
      <c r="G23" s="411"/>
      <c r="H23" s="410"/>
      <c r="I23" s="412"/>
    </row>
    <row r="24" spans="1:9" ht="17.25">
      <c r="A24" s="407"/>
      <c r="B24" s="407"/>
      <c r="C24" s="408"/>
      <c r="D24" s="409"/>
      <c r="E24" s="407"/>
      <c r="F24" s="410"/>
      <c r="G24" s="411"/>
      <c r="H24" s="410"/>
      <c r="I24" s="412"/>
    </row>
    <row r="25" spans="1:9" ht="17.25">
      <c r="A25" s="407"/>
      <c r="B25" s="407"/>
      <c r="C25" s="408"/>
      <c r="D25" s="409"/>
      <c r="E25" s="407"/>
      <c r="F25" s="410"/>
      <c r="G25" s="411"/>
      <c r="H25" s="410"/>
      <c r="I25" s="412"/>
    </row>
    <row r="26" spans="1:9" ht="17.25">
      <c r="A26" s="407"/>
      <c r="B26" s="407"/>
      <c r="C26" s="408"/>
      <c r="D26" s="409"/>
      <c r="E26" s="407"/>
      <c r="F26" s="410"/>
      <c r="G26" s="411"/>
      <c r="H26" s="410"/>
      <c r="I26" s="412"/>
    </row>
    <row r="27" spans="1:9" ht="17.25">
      <c r="A27" s="407"/>
      <c r="B27" s="407"/>
      <c r="C27" s="408"/>
      <c r="D27" s="409"/>
      <c r="E27" s="407"/>
      <c r="F27" s="410"/>
      <c r="G27" s="411"/>
      <c r="H27" s="410"/>
      <c r="I27" s="412"/>
    </row>
    <row r="28" spans="1:9" ht="17.25">
      <c r="A28" s="407"/>
      <c r="B28" s="407"/>
      <c r="C28" s="408"/>
      <c r="D28" s="409"/>
      <c r="E28" s="407"/>
      <c r="F28" s="410"/>
      <c r="G28" s="411"/>
      <c r="H28" s="410"/>
      <c r="I28" s="412"/>
    </row>
    <row r="29" spans="1:9" ht="17.25">
      <c r="A29" s="407"/>
      <c r="B29" s="407"/>
      <c r="C29" s="408"/>
      <c r="D29" s="409"/>
      <c r="E29" s="407"/>
      <c r="F29" s="410"/>
      <c r="G29" s="411"/>
      <c r="H29" s="410"/>
      <c r="I29" s="412"/>
    </row>
    <row r="30" spans="1:9" ht="17.25">
      <c r="A30" s="407"/>
      <c r="B30" s="407"/>
      <c r="C30" s="408"/>
      <c r="D30" s="409"/>
      <c r="E30" s="407"/>
      <c r="F30" s="410"/>
      <c r="G30" s="411"/>
      <c r="H30" s="410"/>
      <c r="I30" s="412"/>
    </row>
    <row r="31" spans="1:9" ht="17.25">
      <c r="A31" s="407"/>
      <c r="B31" s="407"/>
      <c r="C31" s="408"/>
      <c r="D31" s="409"/>
      <c r="E31" s="407"/>
      <c r="F31" s="410"/>
      <c r="G31" s="411"/>
      <c r="H31" s="410"/>
      <c r="I31" s="412"/>
    </row>
    <row r="32" spans="1:9" ht="17.25">
      <c r="A32" s="407"/>
      <c r="B32" s="407"/>
      <c r="C32" s="408"/>
      <c r="D32" s="409"/>
      <c r="E32" s="407"/>
      <c r="F32" s="410"/>
      <c r="G32" s="411"/>
      <c r="H32" s="410"/>
      <c r="I32" s="412"/>
    </row>
    <row r="33" spans="1:9" ht="17.25">
      <c r="A33" s="407"/>
      <c r="B33" s="407"/>
      <c r="C33" s="408"/>
      <c r="D33" s="409"/>
      <c r="E33" s="407"/>
      <c r="F33" s="410"/>
      <c r="G33" s="411"/>
      <c r="H33" s="410"/>
      <c r="I33" s="412"/>
    </row>
    <row r="34" spans="1:9" ht="17.25">
      <c r="A34" s="407"/>
      <c r="B34" s="407"/>
      <c r="C34" s="408"/>
      <c r="D34" s="409"/>
      <c r="E34" s="407"/>
      <c r="F34" s="410"/>
      <c r="G34" s="411"/>
      <c r="H34" s="410"/>
      <c r="I34" s="412"/>
    </row>
  </sheetData>
  <mergeCells count="11">
    <mergeCell ref="H6:H7"/>
    <mergeCell ref="I5:I7"/>
    <mergeCell ref="A5:A7"/>
    <mergeCell ref="B5:F5"/>
    <mergeCell ref="G5:H5"/>
    <mergeCell ref="B6:B7"/>
    <mergeCell ref="C6:C7"/>
    <mergeCell ref="D6:D7"/>
    <mergeCell ref="E6:E7"/>
    <mergeCell ref="F6:F7"/>
    <mergeCell ref="G6:G7"/>
  </mergeCells>
  <phoneticPr fontId="3"/>
  <pageMargins left="0.78740157480314965" right="0.59055118110236227" top="0.59055118110236227" bottom="0.59055118110236227" header="0.19685039370078741" footer="0.19685039370078741"/>
  <pageSetup paperSize="9" scale="74" orientation="portrait" r:id="rId1"/>
  <colBreaks count="1" manualBreakCount="1">
    <brk id="9" max="36"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F44"/>
  <sheetViews>
    <sheetView view="pageBreakPreview" zoomScale="55" zoomScaleNormal="70" zoomScaleSheetLayoutView="55" workbookViewId="0">
      <selection activeCell="E1" sqref="E1"/>
    </sheetView>
  </sheetViews>
  <sheetFormatPr defaultColWidth="9" defaultRowHeight="18.75"/>
  <cols>
    <col min="1" max="1" width="3.625" style="132" customWidth="1"/>
    <col min="2" max="2" width="40.5" style="132" customWidth="1"/>
    <col min="3" max="3" width="13.75" style="132" customWidth="1"/>
    <col min="4" max="4" width="53.25" style="132" customWidth="1"/>
    <col min="5" max="5" width="56.375" style="133" customWidth="1"/>
    <col min="6" max="16384" width="9" style="132"/>
  </cols>
  <sheetData>
    <row r="1" spans="1:6" ht="31.5" customHeight="1">
      <c r="A1" s="131" t="s">
        <v>293</v>
      </c>
      <c r="C1" s="569" t="s">
        <v>219</v>
      </c>
      <c r="D1" s="569"/>
    </row>
    <row r="2" spans="1:6" ht="26.25" customHeight="1" thickBot="1">
      <c r="D2" s="134" t="s">
        <v>220</v>
      </c>
    </row>
    <row r="3" spans="1:6" ht="50.1" customHeight="1">
      <c r="A3" s="570" t="s">
        <v>221</v>
      </c>
      <c r="B3" s="571"/>
      <c r="C3" s="331" t="s">
        <v>222</v>
      </c>
      <c r="D3" s="332" t="s">
        <v>223</v>
      </c>
      <c r="E3" s="333" t="s">
        <v>224</v>
      </c>
    </row>
    <row r="4" spans="1:6" ht="121.5" customHeight="1">
      <c r="A4" s="564" t="s">
        <v>225</v>
      </c>
      <c r="B4" s="572"/>
      <c r="C4" s="334"/>
      <c r="D4" s="335" t="s">
        <v>226</v>
      </c>
      <c r="E4" s="136" t="s">
        <v>227</v>
      </c>
    </row>
    <row r="5" spans="1:6" ht="24.75" customHeight="1">
      <c r="A5" s="563" t="s">
        <v>228</v>
      </c>
      <c r="B5" s="564"/>
      <c r="C5" s="135"/>
      <c r="D5" s="137"/>
      <c r="E5" s="138"/>
    </row>
    <row r="6" spans="1:6" ht="63.75" customHeight="1">
      <c r="A6" s="139"/>
      <c r="B6" s="140" t="s">
        <v>229</v>
      </c>
      <c r="C6" s="336"/>
      <c r="D6" s="337" t="s">
        <v>254</v>
      </c>
      <c r="E6" s="141" t="s">
        <v>253</v>
      </c>
    </row>
    <row r="7" spans="1:6" ht="105.75" customHeight="1">
      <c r="A7" s="139"/>
      <c r="B7" s="140" t="s">
        <v>230</v>
      </c>
      <c r="C7" s="336"/>
      <c r="D7" s="337" t="s">
        <v>231</v>
      </c>
      <c r="E7" s="141" t="s">
        <v>232</v>
      </c>
    </row>
    <row r="8" spans="1:6" ht="24" customHeight="1">
      <c r="A8" s="563" t="s">
        <v>257</v>
      </c>
      <c r="B8" s="564"/>
      <c r="C8" s="135"/>
      <c r="D8" s="137"/>
      <c r="E8" s="138"/>
    </row>
    <row r="9" spans="1:6" ht="88.5" customHeight="1">
      <c r="A9" s="142"/>
      <c r="B9" s="143" t="s">
        <v>260</v>
      </c>
      <c r="C9" s="336"/>
      <c r="D9" s="338" t="s">
        <v>266</v>
      </c>
      <c r="E9" s="144" t="s">
        <v>292</v>
      </c>
    </row>
    <row r="10" spans="1:6" ht="45" customHeight="1">
      <c r="A10" s="142"/>
      <c r="B10" s="143" t="s">
        <v>258</v>
      </c>
      <c r="C10" s="336"/>
      <c r="D10" s="338" t="s">
        <v>290</v>
      </c>
      <c r="E10" s="145" t="s">
        <v>233</v>
      </c>
    </row>
    <row r="11" spans="1:6" ht="69" customHeight="1">
      <c r="A11" s="139"/>
      <c r="B11" s="140" t="s">
        <v>259</v>
      </c>
      <c r="C11" s="336"/>
      <c r="D11" s="337" t="s">
        <v>291</v>
      </c>
      <c r="E11" s="146" t="s">
        <v>256</v>
      </c>
    </row>
    <row r="12" spans="1:6" ht="32.25" customHeight="1">
      <c r="A12" s="563" t="s">
        <v>234</v>
      </c>
      <c r="B12" s="564"/>
      <c r="C12" s="135"/>
      <c r="D12" s="137"/>
      <c r="E12" s="138"/>
    </row>
    <row r="13" spans="1:6" ht="44.25" customHeight="1">
      <c r="A13" s="139"/>
      <c r="B13" s="140" t="s">
        <v>261</v>
      </c>
      <c r="C13" s="336"/>
      <c r="D13" s="337" t="s">
        <v>226</v>
      </c>
      <c r="E13" s="146" t="s">
        <v>235</v>
      </c>
    </row>
    <row r="14" spans="1:6" ht="68.25" customHeight="1">
      <c r="A14" s="139"/>
      <c r="B14" s="140" t="s">
        <v>262</v>
      </c>
      <c r="C14" s="336"/>
      <c r="D14" s="337" t="s">
        <v>236</v>
      </c>
      <c r="E14" s="141" t="s">
        <v>251</v>
      </c>
    </row>
    <row r="15" spans="1:6" ht="87.75" customHeight="1">
      <c r="A15" s="139"/>
      <c r="B15" s="140" t="s">
        <v>263</v>
      </c>
      <c r="C15" s="336"/>
      <c r="D15" s="339" t="s">
        <v>237</v>
      </c>
      <c r="E15" s="141" t="s">
        <v>238</v>
      </c>
      <c r="F15" s="147"/>
    </row>
    <row r="16" spans="1:6" ht="65.25" customHeight="1">
      <c r="A16" s="328"/>
      <c r="B16" s="329" t="s">
        <v>239</v>
      </c>
      <c r="C16" s="340"/>
      <c r="D16" s="341" t="s">
        <v>240</v>
      </c>
      <c r="E16" s="330" t="s">
        <v>252</v>
      </c>
    </row>
    <row r="17" spans="1:6" ht="63" customHeight="1">
      <c r="A17" s="573" t="s">
        <v>264</v>
      </c>
      <c r="B17" s="574"/>
      <c r="C17" s="342"/>
      <c r="D17" s="343" t="s">
        <v>226</v>
      </c>
      <c r="E17" s="144" t="s">
        <v>235</v>
      </c>
    </row>
    <row r="18" spans="1:6" ht="27.75" customHeight="1">
      <c r="A18" s="563" t="s">
        <v>241</v>
      </c>
      <c r="B18" s="564"/>
      <c r="C18" s="135"/>
      <c r="D18" s="137"/>
      <c r="E18" s="138"/>
    </row>
    <row r="19" spans="1:6" ht="50.1" customHeight="1">
      <c r="A19" s="142"/>
      <c r="B19" s="143" t="s">
        <v>265</v>
      </c>
      <c r="C19" s="342"/>
      <c r="D19" s="338" t="s">
        <v>242</v>
      </c>
      <c r="E19" s="145" t="s">
        <v>243</v>
      </c>
    </row>
    <row r="20" spans="1:6" ht="92.45" customHeight="1">
      <c r="A20" s="142"/>
      <c r="B20" s="143" t="s">
        <v>538</v>
      </c>
      <c r="C20" s="342"/>
      <c r="D20" s="338" t="s">
        <v>565</v>
      </c>
      <c r="E20" s="144" t="s">
        <v>566</v>
      </c>
    </row>
    <row r="21" spans="1:6" ht="148.5" customHeight="1">
      <c r="A21" s="139"/>
      <c r="B21" s="140" t="s">
        <v>539</v>
      </c>
      <c r="C21" s="336"/>
      <c r="D21" s="337" t="s">
        <v>244</v>
      </c>
      <c r="E21" s="141" t="s">
        <v>306</v>
      </c>
    </row>
    <row r="22" spans="1:6" ht="103.5" customHeight="1">
      <c r="A22" s="139"/>
      <c r="B22" s="140" t="s">
        <v>540</v>
      </c>
      <c r="C22" s="336"/>
      <c r="D22" s="337" t="s">
        <v>255</v>
      </c>
      <c r="E22" s="148" t="s">
        <v>307</v>
      </c>
      <c r="F22" s="147"/>
    </row>
    <row r="23" spans="1:6" ht="63.75" customHeight="1">
      <c r="A23" s="139"/>
      <c r="B23" s="140" t="s">
        <v>541</v>
      </c>
      <c r="C23" s="336"/>
      <c r="D23" s="337" t="s">
        <v>245</v>
      </c>
      <c r="E23" s="148" t="s">
        <v>267</v>
      </c>
      <c r="F23" s="147"/>
    </row>
    <row r="24" spans="1:6" ht="60.75" customHeight="1" thickBot="1">
      <c r="A24" s="328"/>
      <c r="B24" s="329" t="s">
        <v>542</v>
      </c>
      <c r="C24" s="344"/>
      <c r="D24" s="345" t="s">
        <v>246</v>
      </c>
      <c r="E24" s="330" t="s">
        <v>247</v>
      </c>
    </row>
    <row r="25" spans="1:6" ht="30.75" customHeight="1">
      <c r="A25" s="153" t="s">
        <v>308</v>
      </c>
      <c r="B25" s="149"/>
      <c r="C25" s="147"/>
      <c r="E25" s="150"/>
    </row>
    <row r="26" spans="1:6" ht="49.5" customHeight="1">
      <c r="A26" s="151"/>
      <c r="B26" s="567" t="s">
        <v>248</v>
      </c>
      <c r="C26" s="567"/>
      <c r="D26" s="567"/>
      <c r="E26" s="568"/>
    </row>
    <row r="27" spans="1:6" ht="50.1" customHeight="1">
      <c r="A27" s="151"/>
      <c r="B27" s="567" t="s">
        <v>249</v>
      </c>
      <c r="C27" s="567"/>
      <c r="D27" s="567"/>
      <c r="E27" s="568"/>
    </row>
    <row r="28" spans="1:6" ht="50.1" customHeight="1">
      <c r="A28" s="152"/>
      <c r="B28" s="565" t="s">
        <v>250</v>
      </c>
      <c r="C28" s="565"/>
      <c r="D28" s="565"/>
      <c r="E28" s="566"/>
    </row>
    <row r="29" spans="1:6" ht="9.9499999999999993" customHeight="1"/>
    <row r="30" spans="1:6" ht="9.9499999999999993" customHeight="1"/>
    <row r="31" spans="1:6" ht="9.9499999999999993" customHeight="1"/>
    <row r="32" spans="1:6" ht="9.9499999999999993" customHeight="1"/>
    <row r="33" ht="9.9499999999999993" customHeight="1"/>
    <row r="34" ht="9.9499999999999993" customHeight="1"/>
    <row r="35" ht="9.9499999999999993" customHeight="1"/>
    <row r="36" ht="9.9499999999999993" customHeight="1"/>
    <row r="37" ht="9.9499999999999993" customHeight="1"/>
    <row r="38" ht="9.9499999999999993" customHeight="1"/>
    <row r="39" ht="9.9499999999999993" customHeight="1"/>
    <row r="40" ht="9.9499999999999993" customHeight="1"/>
    <row r="41" ht="9.9499999999999993" customHeight="1"/>
    <row r="42" ht="9.9499999999999993" customHeight="1"/>
    <row r="43" ht="9.9499999999999993" customHeight="1"/>
    <row r="44" ht="9.9499999999999993" customHeight="1"/>
  </sheetData>
  <mergeCells count="11">
    <mergeCell ref="A12:B12"/>
    <mergeCell ref="B28:E28"/>
    <mergeCell ref="B27:E27"/>
    <mergeCell ref="C1:D1"/>
    <mergeCell ref="A3:B3"/>
    <mergeCell ref="A4:B4"/>
    <mergeCell ref="A5:B5"/>
    <mergeCell ref="A8:B8"/>
    <mergeCell ref="A17:B17"/>
    <mergeCell ref="A18:B18"/>
    <mergeCell ref="B26:E26"/>
  </mergeCells>
  <phoneticPr fontId="3"/>
  <printOptions horizontalCentered="1"/>
  <pageMargins left="0.9055118110236221" right="0.51181102362204722" top="0.74803149606299213" bottom="0.74803149606299213" header="0.31496062992125984" footer="0.31496062992125984"/>
  <pageSetup paperSize="9" scale="45" orientation="portrait" r:id="rId1"/>
  <rowBreaks count="1" manualBreakCount="1">
    <brk id="26"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200025</xdr:colOff>
                    <xdr:row>12</xdr:row>
                    <xdr:rowOff>142875</xdr:rowOff>
                  </from>
                  <to>
                    <xdr:col>2</xdr:col>
                    <xdr:colOff>819150</xdr:colOff>
                    <xdr:row>12</xdr:row>
                    <xdr:rowOff>504825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200025</xdr:colOff>
                    <xdr:row>5</xdr:row>
                    <xdr:rowOff>66675</xdr:rowOff>
                  </from>
                  <to>
                    <xdr:col>2</xdr:col>
                    <xdr:colOff>819150</xdr:colOff>
                    <xdr:row>5</xdr:row>
                    <xdr:rowOff>438150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2</xdr:col>
                    <xdr:colOff>200025</xdr:colOff>
                    <xdr:row>6</xdr:row>
                    <xdr:rowOff>142875</xdr:rowOff>
                  </from>
                  <to>
                    <xdr:col>2</xdr:col>
                    <xdr:colOff>819150</xdr:colOff>
                    <xdr:row>6</xdr:row>
                    <xdr:rowOff>504825</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2</xdr:col>
                    <xdr:colOff>200025</xdr:colOff>
                    <xdr:row>13</xdr:row>
                    <xdr:rowOff>95250</xdr:rowOff>
                  </from>
                  <to>
                    <xdr:col>2</xdr:col>
                    <xdr:colOff>819150</xdr:colOff>
                    <xdr:row>13</xdr:row>
                    <xdr:rowOff>466725</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2</xdr:col>
                    <xdr:colOff>200025</xdr:colOff>
                    <xdr:row>14</xdr:row>
                    <xdr:rowOff>114300</xdr:rowOff>
                  </from>
                  <to>
                    <xdr:col>2</xdr:col>
                    <xdr:colOff>819150</xdr:colOff>
                    <xdr:row>14</xdr:row>
                    <xdr:rowOff>485775</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2</xdr:col>
                    <xdr:colOff>200025</xdr:colOff>
                    <xdr:row>15</xdr:row>
                    <xdr:rowOff>133350</xdr:rowOff>
                  </from>
                  <to>
                    <xdr:col>2</xdr:col>
                    <xdr:colOff>819150</xdr:colOff>
                    <xdr:row>15</xdr:row>
                    <xdr:rowOff>485775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2</xdr:col>
                    <xdr:colOff>200025</xdr:colOff>
                    <xdr:row>16</xdr:row>
                    <xdr:rowOff>114300</xdr:rowOff>
                  </from>
                  <to>
                    <xdr:col>2</xdr:col>
                    <xdr:colOff>819150</xdr:colOff>
                    <xdr:row>16</xdr:row>
                    <xdr:rowOff>485775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2</xdr:col>
                    <xdr:colOff>200025</xdr:colOff>
                    <xdr:row>18</xdr:row>
                    <xdr:rowOff>133350</xdr:rowOff>
                  </from>
                  <to>
                    <xdr:col>2</xdr:col>
                    <xdr:colOff>819150</xdr:colOff>
                    <xdr:row>18</xdr:row>
                    <xdr:rowOff>485775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2</xdr:col>
                    <xdr:colOff>200025</xdr:colOff>
                    <xdr:row>20</xdr:row>
                    <xdr:rowOff>133350</xdr:rowOff>
                  </from>
                  <to>
                    <xdr:col>2</xdr:col>
                    <xdr:colOff>819150</xdr:colOff>
                    <xdr:row>20</xdr:row>
                    <xdr:rowOff>485775</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2</xdr:col>
                    <xdr:colOff>200025</xdr:colOff>
                    <xdr:row>21</xdr:row>
                    <xdr:rowOff>133350</xdr:rowOff>
                  </from>
                  <to>
                    <xdr:col>2</xdr:col>
                    <xdr:colOff>819150</xdr:colOff>
                    <xdr:row>21</xdr:row>
                    <xdr:rowOff>485775</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2</xdr:col>
                    <xdr:colOff>200025</xdr:colOff>
                    <xdr:row>23</xdr:row>
                    <xdr:rowOff>133350</xdr:rowOff>
                  </from>
                  <to>
                    <xdr:col>2</xdr:col>
                    <xdr:colOff>819150</xdr:colOff>
                    <xdr:row>23</xdr:row>
                    <xdr:rowOff>485775</xdr:rowOff>
                  </to>
                </anchor>
              </controlPr>
            </control>
          </mc:Choice>
        </mc:AlternateContent>
        <mc:AlternateContent xmlns:mc="http://schemas.openxmlformats.org/markup-compatibility/2006">
          <mc:Choice Requires="x14">
            <control shapeId="53261" r:id="rId15" name="Check Box 13">
              <controlPr defaultSize="0" autoFill="0" autoLine="0" autoPict="0">
                <anchor moveWithCells="1">
                  <from>
                    <xdr:col>2</xdr:col>
                    <xdr:colOff>200025</xdr:colOff>
                    <xdr:row>22</xdr:row>
                    <xdr:rowOff>95250</xdr:rowOff>
                  </from>
                  <to>
                    <xdr:col>2</xdr:col>
                    <xdr:colOff>819150</xdr:colOff>
                    <xdr:row>22</xdr:row>
                    <xdr:rowOff>466725</xdr:rowOff>
                  </to>
                </anchor>
              </controlPr>
            </control>
          </mc:Choice>
        </mc:AlternateContent>
        <mc:AlternateContent xmlns:mc="http://schemas.openxmlformats.org/markup-compatibility/2006">
          <mc:Choice Requires="x14">
            <control shapeId="53262" r:id="rId16" name="Check Box 14">
              <controlPr defaultSize="0" autoFill="0" autoLine="0" autoPict="0">
                <anchor moveWithCells="1">
                  <from>
                    <xdr:col>2</xdr:col>
                    <xdr:colOff>200025</xdr:colOff>
                    <xdr:row>10</xdr:row>
                    <xdr:rowOff>142875</xdr:rowOff>
                  </from>
                  <to>
                    <xdr:col>2</xdr:col>
                    <xdr:colOff>819150</xdr:colOff>
                    <xdr:row>10</xdr:row>
                    <xdr:rowOff>504825</xdr:rowOff>
                  </to>
                </anchor>
              </controlPr>
            </control>
          </mc:Choice>
        </mc:AlternateContent>
        <mc:AlternateContent xmlns:mc="http://schemas.openxmlformats.org/markup-compatibility/2006">
          <mc:Choice Requires="x14">
            <control shapeId="53263" r:id="rId17" name="Check Box 15">
              <controlPr defaultSize="0" autoFill="0" autoLine="0" autoPict="0">
                <anchor moveWithCells="1">
                  <from>
                    <xdr:col>2</xdr:col>
                    <xdr:colOff>200025</xdr:colOff>
                    <xdr:row>3</xdr:row>
                    <xdr:rowOff>342900</xdr:rowOff>
                  </from>
                  <to>
                    <xdr:col>2</xdr:col>
                    <xdr:colOff>819150</xdr:colOff>
                    <xdr:row>3</xdr:row>
                    <xdr:rowOff>704850</xdr:rowOff>
                  </to>
                </anchor>
              </controlPr>
            </control>
          </mc:Choice>
        </mc:AlternateContent>
        <mc:AlternateContent xmlns:mc="http://schemas.openxmlformats.org/markup-compatibility/2006">
          <mc:Choice Requires="x14">
            <control shapeId="53264" r:id="rId18" name="Check Box 16">
              <controlPr defaultSize="0" autoFill="0" autoLine="0" autoPict="0">
                <anchor moveWithCells="1">
                  <from>
                    <xdr:col>2</xdr:col>
                    <xdr:colOff>200025</xdr:colOff>
                    <xdr:row>8</xdr:row>
                    <xdr:rowOff>66675</xdr:rowOff>
                  </from>
                  <to>
                    <xdr:col>2</xdr:col>
                    <xdr:colOff>819150</xdr:colOff>
                    <xdr:row>8</xdr:row>
                    <xdr:rowOff>438150</xdr:rowOff>
                  </to>
                </anchor>
              </controlPr>
            </control>
          </mc:Choice>
        </mc:AlternateContent>
        <mc:AlternateContent xmlns:mc="http://schemas.openxmlformats.org/markup-compatibility/2006">
          <mc:Choice Requires="x14">
            <control shapeId="53265" r:id="rId19" name="Check Box 17">
              <controlPr defaultSize="0" autoFill="0" autoLine="0" autoPict="0">
                <anchor moveWithCells="1">
                  <from>
                    <xdr:col>2</xdr:col>
                    <xdr:colOff>200025</xdr:colOff>
                    <xdr:row>9</xdr:row>
                    <xdr:rowOff>142875</xdr:rowOff>
                  </from>
                  <to>
                    <xdr:col>2</xdr:col>
                    <xdr:colOff>819150</xdr:colOff>
                    <xdr:row>9</xdr:row>
                    <xdr:rowOff>504825</xdr:rowOff>
                  </to>
                </anchor>
              </controlPr>
            </control>
          </mc:Choice>
        </mc:AlternateContent>
        <mc:AlternateContent xmlns:mc="http://schemas.openxmlformats.org/markup-compatibility/2006">
          <mc:Choice Requires="x14">
            <control shapeId="53266" r:id="rId20" name="Check Box 18">
              <controlPr defaultSize="0" autoFill="0" autoLine="0" autoPict="0">
                <anchor moveWithCells="1">
                  <from>
                    <xdr:col>2</xdr:col>
                    <xdr:colOff>180975</xdr:colOff>
                    <xdr:row>19</xdr:row>
                    <xdr:rowOff>361950</xdr:rowOff>
                  </from>
                  <to>
                    <xdr:col>2</xdr:col>
                    <xdr:colOff>809625</xdr:colOff>
                    <xdr:row>19</xdr:row>
                    <xdr:rowOff>704850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K37"/>
  <sheetViews>
    <sheetView view="pageBreakPreview" zoomScale="60" zoomScaleNormal="70" workbookViewId="0">
      <selection activeCell="F6" sqref="F6"/>
    </sheetView>
  </sheetViews>
  <sheetFormatPr defaultColWidth="9" defaultRowHeight="17.25"/>
  <cols>
    <col min="1" max="3" width="15.625" style="1" customWidth="1"/>
    <col min="4" max="4" width="12.5" style="1" customWidth="1"/>
    <col min="5" max="5" width="15" style="1" customWidth="1"/>
    <col min="6" max="6" width="20" style="1" customWidth="1"/>
    <col min="7" max="16384" width="9" style="1"/>
  </cols>
  <sheetData>
    <row r="1" spans="1:11" ht="24.95" customHeight="1">
      <c r="A1" s="78" t="s">
        <v>268</v>
      </c>
    </row>
    <row r="2" spans="1:11" ht="24.95" customHeight="1"/>
    <row r="3" spans="1:11" ht="24.95" customHeight="1">
      <c r="A3" s="3" t="str">
        <f>入力シート!P3&amp;"長"</f>
        <v>○○町長</v>
      </c>
    </row>
    <row r="4" spans="1:11" ht="24.95" customHeight="1">
      <c r="A4" s="3" t="str">
        <f>入力シート!Q7</f>
        <v>□□　□□</v>
      </c>
      <c r="B4" s="1" t="s">
        <v>100</v>
      </c>
    </row>
    <row r="5" spans="1:11" ht="24.95" customHeight="1">
      <c r="E5" s="413" t="s">
        <v>190</v>
      </c>
      <c r="F5" s="414"/>
    </row>
    <row r="6" spans="1:11" ht="24.95" customHeight="1">
      <c r="E6" s="1" t="str">
        <f>入力シート!P3&amp;"農業委員会"</f>
        <v>○○町農業委員会</v>
      </c>
    </row>
    <row r="7" spans="1:11" ht="24.95" customHeight="1">
      <c r="E7" s="1" t="str">
        <f>"会長"&amp;"　"&amp;入力シート!Q4&amp;"　　印"</f>
        <v>会長　△△　△△　　印</v>
      </c>
      <c r="K7" s="4"/>
    </row>
    <row r="8" spans="1:11" ht="24.95" customHeight="1">
      <c r="K8" s="4"/>
    </row>
    <row r="9" spans="1:11" ht="24.95" customHeight="1"/>
    <row r="10" spans="1:11" ht="24.95" customHeight="1">
      <c r="A10" s="575" t="s">
        <v>269</v>
      </c>
      <c r="B10" s="575"/>
      <c r="C10" s="575"/>
      <c r="D10" s="575"/>
      <c r="E10" s="575"/>
      <c r="F10" s="575"/>
    </row>
    <row r="11" spans="1:11" ht="24.95" customHeight="1">
      <c r="A11" s="1" t="s">
        <v>270</v>
      </c>
    </row>
    <row r="12" spans="1:11" ht="24.95" customHeight="1"/>
    <row r="13" spans="1:11" ht="24.95" customHeight="1">
      <c r="A13" s="576" t="s">
        <v>271</v>
      </c>
      <c r="B13" s="576"/>
      <c r="C13" s="576"/>
      <c r="D13" s="576"/>
      <c r="E13" s="576"/>
      <c r="F13" s="576"/>
    </row>
    <row r="14" spans="1:11" ht="24.95" customHeight="1"/>
    <row r="15" spans="1:11" ht="24.95" customHeight="1">
      <c r="A15" s="1" t="s">
        <v>272</v>
      </c>
      <c r="B15" s="577" t="str">
        <f>入力シート!C8</f>
        <v>Ａ町</v>
      </c>
      <c r="C15" s="577"/>
    </row>
    <row r="16" spans="1:11" ht="24.95" customHeight="1">
      <c r="A16" s="6" t="s">
        <v>17</v>
      </c>
      <c r="B16" s="6" t="s">
        <v>18</v>
      </c>
      <c r="C16" s="6" t="s">
        <v>273</v>
      </c>
      <c r="D16" s="6" t="s">
        <v>4</v>
      </c>
      <c r="E16" s="6" t="s">
        <v>274</v>
      </c>
      <c r="F16" s="6" t="s">
        <v>275</v>
      </c>
    </row>
    <row r="17" spans="1:6" ht="24.95" customHeight="1">
      <c r="A17" s="415" t="str">
        <f>IF(入力シート!D8="","",入力シート!D8)</f>
        <v>〇〇</v>
      </c>
      <c r="B17" s="415" t="str">
        <f>IF(入力シート!E8="","",入力シート!E8)</f>
        <v>××</v>
      </c>
      <c r="C17" s="415" t="str">
        <f>IF(入力シート!F8="","",入力シート!F8)</f>
        <v>111番地</v>
      </c>
      <c r="D17" s="415" t="str">
        <f>IF(入力シート!G8="","",入力シート!G8)</f>
        <v>畑</v>
      </c>
      <c r="E17" s="416">
        <f>IF(入力シート!I8="","",入力シート!I8)</f>
        <v>1000</v>
      </c>
      <c r="F17" s="8"/>
    </row>
    <row r="18" spans="1:6" ht="24.95" customHeight="1">
      <c r="A18" s="415" t="str">
        <f>IF(入力シート!D9="","",入力シート!D9)</f>
        <v>〇〇</v>
      </c>
      <c r="B18" s="415" t="str">
        <f>IF(入力シート!E9="","",入力シート!E9)</f>
        <v>△△</v>
      </c>
      <c r="C18" s="415" t="str">
        <f>IF(入力シート!F9="","",入力シート!F9)</f>
        <v>222番地</v>
      </c>
      <c r="D18" s="415" t="str">
        <f>IF(入力シート!G9="","",入力シート!G9)</f>
        <v>畑</v>
      </c>
      <c r="E18" s="416">
        <f>IF(入力シート!I9="","",入力シート!I9)</f>
        <v>2000</v>
      </c>
      <c r="F18" s="8"/>
    </row>
    <row r="19" spans="1:6" ht="24.95" customHeight="1">
      <c r="A19" s="415" t="str">
        <f>IF(入力シート!D10="","",入力シート!D10)</f>
        <v/>
      </c>
      <c r="B19" s="415" t="str">
        <f>IF(入力シート!E10="","",入力シート!E10)</f>
        <v/>
      </c>
      <c r="C19" s="415" t="str">
        <f>IF(入力シート!F10="","",入力シート!F10)</f>
        <v/>
      </c>
      <c r="D19" s="415" t="str">
        <f>IF(入力シート!G10="","",入力シート!G10)</f>
        <v/>
      </c>
      <c r="E19" s="416" t="str">
        <f>IF(入力シート!I10="","",入力シート!I10)</f>
        <v/>
      </c>
      <c r="F19" s="8"/>
    </row>
    <row r="20" spans="1:6" ht="24.95" customHeight="1">
      <c r="A20" s="415" t="str">
        <f>IF(入力シート!D11="","",入力シート!D11)</f>
        <v/>
      </c>
      <c r="B20" s="415" t="str">
        <f>IF(入力シート!E11="","",入力シート!E11)</f>
        <v/>
      </c>
      <c r="C20" s="415" t="str">
        <f>IF(入力シート!F11="","",入力シート!F11)</f>
        <v/>
      </c>
      <c r="D20" s="415" t="str">
        <f>IF(入力シート!G11="","",入力シート!G11)</f>
        <v/>
      </c>
      <c r="E20" s="416" t="str">
        <f>IF(入力シート!I11="","",入力シート!I11)</f>
        <v/>
      </c>
      <c r="F20" s="8"/>
    </row>
    <row r="21" spans="1:6" ht="24.95" customHeight="1">
      <c r="A21" s="415" t="str">
        <f>IF(入力シート!D12="","",入力シート!D12)</f>
        <v/>
      </c>
      <c r="B21" s="415" t="str">
        <f>IF(入力シート!E12="","",入力シート!E12)</f>
        <v/>
      </c>
      <c r="C21" s="415" t="str">
        <f>IF(入力シート!F12="","",入力シート!F12)</f>
        <v/>
      </c>
      <c r="D21" s="415" t="str">
        <f>IF(入力シート!G12="","",入力シート!G12)</f>
        <v/>
      </c>
      <c r="E21" s="416" t="str">
        <f>IF(入力シート!I12="","",入力シート!I12)</f>
        <v/>
      </c>
      <c r="F21" s="8"/>
    </row>
    <row r="22" spans="1:6" ht="24.95" customHeight="1">
      <c r="A22" s="415" t="str">
        <f>IF(入力シート!D13="","",入力シート!D13)</f>
        <v/>
      </c>
      <c r="B22" s="415" t="str">
        <f>IF(入力シート!E13="","",入力シート!E13)</f>
        <v/>
      </c>
      <c r="C22" s="415" t="str">
        <f>IF(入力シート!F13="","",入力シート!F13)</f>
        <v/>
      </c>
      <c r="D22" s="415" t="str">
        <f>IF(入力シート!G13="","",入力シート!G13)</f>
        <v/>
      </c>
      <c r="E22" s="416" t="str">
        <f>IF(入力シート!I13="","",入力シート!I13)</f>
        <v/>
      </c>
      <c r="F22" s="8"/>
    </row>
    <row r="23" spans="1:6" ht="24.95" customHeight="1">
      <c r="A23" s="415" t="str">
        <f>IF(入力シート!D14="","",入力シート!D14)</f>
        <v/>
      </c>
      <c r="B23" s="415" t="str">
        <f>IF(入力シート!E14="","",入力シート!E14)</f>
        <v/>
      </c>
      <c r="C23" s="415" t="str">
        <f>IF(入力シート!F14="","",入力シート!F14)</f>
        <v/>
      </c>
      <c r="D23" s="415" t="str">
        <f>IF(入力シート!G14="","",入力シート!G14)</f>
        <v/>
      </c>
      <c r="E23" s="416" t="str">
        <f>IF(入力シート!I14="","",入力シート!I14)</f>
        <v/>
      </c>
      <c r="F23" s="8"/>
    </row>
    <row r="24" spans="1:6" ht="24.95" customHeight="1">
      <c r="A24" s="415" t="str">
        <f>IF(入力シート!D15="","",入力シート!D15)</f>
        <v/>
      </c>
      <c r="B24" s="415" t="str">
        <f>IF(入力シート!E15="","",入力シート!E15)</f>
        <v/>
      </c>
      <c r="C24" s="415" t="str">
        <f>IF(入力シート!F15="","",入力シート!F15)</f>
        <v/>
      </c>
      <c r="D24" s="415" t="str">
        <f>IF(入力シート!G15="","",入力シート!G15)</f>
        <v/>
      </c>
      <c r="E24" s="416" t="str">
        <f>IF(入力シート!I15="","",入力シート!I15)</f>
        <v/>
      </c>
      <c r="F24" s="8"/>
    </row>
    <row r="25" spans="1:6" ht="24.95" customHeight="1">
      <c r="A25" s="415" t="str">
        <f>IF(入力シート!D16="","",入力シート!D16)</f>
        <v/>
      </c>
      <c r="B25" s="415" t="str">
        <f>IF(入力シート!E16="","",入力シート!E16)</f>
        <v/>
      </c>
      <c r="C25" s="415" t="str">
        <f>IF(入力シート!F16="","",入力シート!F16)</f>
        <v/>
      </c>
      <c r="D25" s="415" t="str">
        <f>IF(入力シート!G16="","",入力シート!G16)</f>
        <v/>
      </c>
      <c r="E25" s="416" t="str">
        <f>IF(入力シート!I16="","",入力シート!I16)</f>
        <v/>
      </c>
      <c r="F25" s="8"/>
    </row>
    <row r="26" spans="1:6" ht="24.95" customHeight="1">
      <c r="A26" s="415" t="str">
        <f>IF(入力シート!D17="","",入力シート!D17)</f>
        <v/>
      </c>
      <c r="B26" s="415" t="str">
        <f>IF(入力シート!E17="","",入力シート!E17)</f>
        <v/>
      </c>
      <c r="C26" s="415" t="str">
        <f>IF(入力シート!F17="","",入力シート!F17)</f>
        <v/>
      </c>
      <c r="D26" s="415" t="str">
        <f>IF(入力シート!G17="","",入力シート!G17)</f>
        <v/>
      </c>
      <c r="E26" s="416" t="str">
        <f>IF(入力シート!I17="","",入力シート!I17)</f>
        <v/>
      </c>
      <c r="F26" s="8"/>
    </row>
    <row r="27" spans="1:6" ht="24.95" customHeight="1">
      <c r="A27" s="415"/>
      <c r="B27" s="415"/>
      <c r="C27" s="415"/>
      <c r="D27" s="415"/>
      <c r="E27" s="416"/>
      <c r="F27" s="8"/>
    </row>
    <row r="28" spans="1:6" ht="24.95" customHeight="1">
      <c r="A28" s="415"/>
      <c r="B28" s="415"/>
      <c r="C28" s="415"/>
      <c r="D28" s="415"/>
      <c r="E28" s="416"/>
      <c r="F28" s="8"/>
    </row>
    <row r="29" spans="1:6" ht="24.95" customHeight="1">
      <c r="A29" s="415"/>
      <c r="B29" s="415"/>
      <c r="C29" s="415"/>
      <c r="D29" s="415"/>
      <c r="E29" s="416"/>
      <c r="F29" s="8"/>
    </row>
    <row r="30" spans="1:6" ht="24.95" customHeight="1">
      <c r="A30" s="415"/>
      <c r="B30" s="415"/>
      <c r="C30" s="415"/>
      <c r="D30" s="415"/>
      <c r="E30" s="416"/>
      <c r="F30" s="8"/>
    </row>
    <row r="31" spans="1:6" ht="24.95" customHeight="1">
      <c r="A31" s="415"/>
      <c r="B31" s="415"/>
      <c r="C31" s="415"/>
      <c r="D31" s="415"/>
      <c r="E31" s="416"/>
      <c r="F31" s="8"/>
    </row>
    <row r="32" spans="1:6" ht="24.95" customHeight="1">
      <c r="A32" s="415"/>
      <c r="B32" s="415"/>
      <c r="C32" s="415"/>
      <c r="D32" s="415"/>
      <c r="E32" s="416"/>
      <c r="F32" s="8"/>
    </row>
    <row r="33" spans="1:6" ht="24.95" customHeight="1"/>
    <row r="34" spans="1:6" ht="24.95" customHeight="1">
      <c r="A34" s="1" t="s">
        <v>276</v>
      </c>
    </row>
    <row r="35" spans="1:6" ht="24.95" customHeight="1">
      <c r="B35" s="413" t="s">
        <v>190</v>
      </c>
      <c r="C35" s="414"/>
    </row>
    <row r="36" spans="1:6" ht="24.95" customHeight="1">
      <c r="B36" s="358"/>
      <c r="C36" s="358"/>
      <c r="D36" s="1" t="str">
        <f>A3</f>
        <v>○○町長</v>
      </c>
    </row>
    <row r="37" spans="1:6" ht="24.95" customHeight="1">
      <c r="D37" s="1" t="str">
        <f>A4&amp;"　　　印"</f>
        <v>□□　□□　　　印</v>
      </c>
      <c r="F37" s="3"/>
    </row>
  </sheetData>
  <mergeCells count="3">
    <mergeCell ref="A10:F10"/>
    <mergeCell ref="A13:F13"/>
    <mergeCell ref="B15:C15"/>
  </mergeCells>
  <phoneticPr fontId="3"/>
  <pageMargins left="0.70866141732283472" right="0.6692913385826772" top="0.98425196850393704" bottom="0.39370078740157483" header="0.51181102362204722" footer="0.51181102362204722"/>
  <pageSetup paperSize="9" scale="86"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M66"/>
  <sheetViews>
    <sheetView view="pageBreakPreview" zoomScale="55" zoomScaleNormal="70" zoomScaleSheetLayoutView="55" workbookViewId="0">
      <selection activeCell="D8" sqref="D8"/>
    </sheetView>
  </sheetViews>
  <sheetFormatPr defaultColWidth="9" defaultRowHeight="13.5"/>
  <cols>
    <col min="1" max="1" width="4.875" style="418" customWidth="1"/>
    <col min="2" max="2" width="13" style="418" customWidth="1"/>
    <col min="3" max="4" width="14.25" style="418" customWidth="1"/>
    <col min="5" max="5" width="10.25" style="418" customWidth="1"/>
    <col min="6" max="6" width="7.125" style="418" customWidth="1"/>
    <col min="7" max="7" width="11.625" style="418" customWidth="1"/>
    <col min="8" max="9" width="19" style="418" customWidth="1"/>
    <col min="10" max="10" width="4.875" style="418" customWidth="1"/>
    <col min="11" max="11" width="11.625" style="418" customWidth="1"/>
    <col min="12" max="12" width="13" style="418" bestFit="1" customWidth="1"/>
    <col min="13" max="16384" width="9" style="418"/>
  </cols>
  <sheetData>
    <row r="1" spans="1:13" ht="17.25">
      <c r="A1" s="417" t="s">
        <v>294</v>
      </c>
    </row>
    <row r="2" spans="1:13" ht="17.25">
      <c r="A2" s="417"/>
    </row>
    <row r="3" spans="1:13" ht="18.75">
      <c r="A3" s="419" t="s">
        <v>277</v>
      </c>
      <c r="B3" s="420"/>
      <c r="H3" s="578" t="s">
        <v>286</v>
      </c>
      <c r="I3" s="578"/>
      <c r="J3" s="578"/>
    </row>
    <row r="4" spans="1:13" ht="14.25">
      <c r="A4" s="420"/>
      <c r="B4" s="420"/>
    </row>
    <row r="5" spans="1:13" ht="14.25">
      <c r="A5" s="420" t="s">
        <v>544</v>
      </c>
      <c r="B5" s="420"/>
    </row>
    <row r="6" spans="1:13" ht="14.25">
      <c r="A6" s="579" t="s">
        <v>278</v>
      </c>
      <c r="B6" s="579" t="s">
        <v>284</v>
      </c>
      <c r="C6" s="579" t="s">
        <v>279</v>
      </c>
      <c r="D6" s="579" t="s">
        <v>280</v>
      </c>
      <c r="E6" s="579" t="s">
        <v>281</v>
      </c>
      <c r="F6" s="579" t="s">
        <v>282</v>
      </c>
      <c r="G6" s="579" t="s">
        <v>283</v>
      </c>
      <c r="H6" s="580" t="s">
        <v>543</v>
      </c>
      <c r="I6" s="580" t="s">
        <v>285</v>
      </c>
      <c r="J6" s="421"/>
      <c r="K6" s="421"/>
      <c r="L6" s="421"/>
      <c r="M6" s="421"/>
    </row>
    <row r="7" spans="1:13" ht="14.25">
      <c r="A7" s="579"/>
      <c r="B7" s="579"/>
      <c r="C7" s="579"/>
      <c r="D7" s="579"/>
      <c r="E7" s="579"/>
      <c r="F7" s="579"/>
      <c r="G7" s="579"/>
      <c r="H7" s="579"/>
      <c r="I7" s="579"/>
      <c r="J7" s="422"/>
      <c r="K7" s="422"/>
      <c r="L7" s="422"/>
      <c r="M7" s="422"/>
    </row>
    <row r="8" spans="1:13" ht="35.1" customHeight="1">
      <c r="A8" s="423" t="s">
        <v>314</v>
      </c>
      <c r="B8" s="424" t="s">
        <v>206</v>
      </c>
      <c r="C8" s="424" t="s">
        <v>287</v>
      </c>
      <c r="D8" s="424" t="s">
        <v>288</v>
      </c>
      <c r="E8" s="424" t="s">
        <v>311</v>
      </c>
      <c r="F8" s="425" t="s">
        <v>312</v>
      </c>
      <c r="G8" s="426">
        <v>1000</v>
      </c>
      <c r="H8" s="424" t="s">
        <v>202</v>
      </c>
      <c r="I8" s="424" t="s">
        <v>289</v>
      </c>
      <c r="J8" s="427"/>
      <c r="K8" s="427"/>
      <c r="L8" s="427"/>
      <c r="M8" s="427"/>
    </row>
    <row r="9" spans="1:13" ht="35.1" customHeight="1">
      <c r="A9" s="423" t="s">
        <v>315</v>
      </c>
      <c r="B9" s="424" t="s">
        <v>206</v>
      </c>
      <c r="C9" s="424" t="s">
        <v>309</v>
      </c>
      <c r="D9" s="424" t="s">
        <v>310</v>
      </c>
      <c r="E9" s="424" t="s">
        <v>313</v>
      </c>
      <c r="F9" s="425" t="s">
        <v>312</v>
      </c>
      <c r="G9" s="426">
        <v>2000</v>
      </c>
      <c r="H9" s="424" t="s">
        <v>202</v>
      </c>
      <c r="I9" s="424" t="s">
        <v>289</v>
      </c>
      <c r="J9" s="427"/>
      <c r="K9" s="427"/>
      <c r="L9" s="427"/>
      <c r="M9" s="427"/>
    </row>
    <row r="12" spans="1:13" ht="14.25">
      <c r="A12" s="428" t="s">
        <v>545</v>
      </c>
    </row>
    <row r="13" spans="1:13" ht="14.25">
      <c r="A13" s="429"/>
      <c r="B13" s="429"/>
      <c r="C13" s="429"/>
      <c r="D13" s="429"/>
      <c r="E13" s="429"/>
      <c r="F13" s="429"/>
      <c r="G13" s="429"/>
      <c r="H13" s="429"/>
      <c r="I13" s="429"/>
      <c r="J13" s="429"/>
      <c r="K13" s="429"/>
    </row>
    <row r="14" spans="1:13" ht="14.25">
      <c r="A14" s="429"/>
      <c r="B14" s="429"/>
      <c r="C14" s="429"/>
      <c r="D14" s="429"/>
      <c r="E14" s="429"/>
      <c r="F14" s="429"/>
      <c r="G14" s="429"/>
      <c r="H14" s="429"/>
      <c r="I14" s="429"/>
      <c r="J14" s="429"/>
      <c r="K14" s="429"/>
    </row>
    <row r="15" spans="1:13" ht="14.25">
      <c r="A15" s="429"/>
      <c r="B15" s="429"/>
      <c r="C15" s="429"/>
      <c r="D15" s="429"/>
      <c r="E15" s="429"/>
      <c r="F15" s="429"/>
      <c r="G15" s="429"/>
      <c r="H15" s="429"/>
      <c r="I15" s="429"/>
      <c r="J15" s="429"/>
      <c r="K15" s="429"/>
    </row>
    <row r="16" spans="1:13" ht="14.25">
      <c r="A16" s="429"/>
      <c r="B16" s="429"/>
      <c r="C16" s="429"/>
      <c r="D16" s="429"/>
      <c r="E16" s="429"/>
      <c r="F16" s="429"/>
      <c r="G16" s="429"/>
      <c r="H16" s="429"/>
      <c r="I16" s="429"/>
      <c r="J16" s="429"/>
      <c r="K16" s="429"/>
    </row>
    <row r="17" spans="1:11" ht="14.25">
      <c r="A17" s="429"/>
      <c r="B17" s="429"/>
      <c r="C17" s="429"/>
      <c r="D17" s="429"/>
      <c r="E17" s="429"/>
      <c r="F17" s="429"/>
      <c r="G17" s="429"/>
      <c r="H17" s="429"/>
      <c r="I17" s="429"/>
      <c r="J17" s="429"/>
      <c r="K17" s="429"/>
    </row>
    <row r="18" spans="1:11" ht="14.25">
      <c r="A18" s="429"/>
      <c r="B18" s="429"/>
      <c r="C18" s="429"/>
      <c r="D18" s="429"/>
      <c r="E18" s="429"/>
      <c r="F18" s="429"/>
      <c r="G18" s="429"/>
      <c r="H18" s="429"/>
      <c r="I18" s="429"/>
      <c r="J18" s="429"/>
      <c r="K18" s="429"/>
    </row>
    <row r="19" spans="1:11" ht="14.25">
      <c r="A19" s="429"/>
      <c r="B19" s="429"/>
      <c r="C19" s="429"/>
      <c r="D19" s="429"/>
      <c r="E19" s="429"/>
      <c r="F19" s="429"/>
      <c r="G19" s="429"/>
      <c r="H19" s="429"/>
      <c r="I19" s="429"/>
      <c r="J19" s="429"/>
      <c r="K19" s="429"/>
    </row>
    <row r="20" spans="1:11" ht="14.25">
      <c r="A20" s="429"/>
      <c r="B20" s="429"/>
      <c r="C20" s="429"/>
      <c r="D20" s="429"/>
      <c r="E20" s="429"/>
      <c r="F20" s="429"/>
      <c r="G20" s="429"/>
      <c r="H20" s="429"/>
      <c r="I20" s="429"/>
      <c r="J20" s="429"/>
      <c r="K20" s="429"/>
    </row>
    <row r="21" spans="1:11" ht="14.25">
      <c r="A21" s="429"/>
      <c r="B21" s="429"/>
      <c r="C21" s="429"/>
      <c r="D21" s="429"/>
      <c r="E21" s="429"/>
      <c r="F21" s="429"/>
      <c r="G21" s="429"/>
      <c r="H21" s="429"/>
      <c r="I21" s="429"/>
      <c r="J21" s="429"/>
      <c r="K21" s="429"/>
    </row>
    <row r="22" spans="1:11" ht="14.25">
      <c r="A22" s="429"/>
      <c r="B22" s="429"/>
      <c r="C22" s="429"/>
      <c r="D22" s="429"/>
      <c r="E22" s="429"/>
      <c r="F22" s="429"/>
      <c r="G22" s="429"/>
      <c r="H22" s="429"/>
      <c r="I22" s="429"/>
      <c r="J22" s="429"/>
      <c r="K22" s="429"/>
    </row>
    <row r="23" spans="1:11" ht="14.25">
      <c r="A23" s="429"/>
      <c r="B23" s="429"/>
      <c r="C23" s="429"/>
      <c r="D23" s="429"/>
      <c r="E23" s="429"/>
      <c r="F23" s="429"/>
      <c r="G23" s="429"/>
      <c r="H23" s="429"/>
      <c r="I23" s="429"/>
      <c r="J23" s="429"/>
      <c r="K23" s="429"/>
    </row>
    <row r="24" spans="1:11" ht="14.25">
      <c r="A24" s="429"/>
      <c r="B24" s="429"/>
      <c r="C24" s="429"/>
      <c r="D24" s="429"/>
      <c r="E24" s="429"/>
      <c r="F24" s="429"/>
      <c r="G24" s="429"/>
      <c r="H24" s="429"/>
      <c r="I24" s="429"/>
      <c r="J24" s="429"/>
      <c r="K24" s="429"/>
    </row>
    <row r="25" spans="1:11" ht="14.25">
      <c r="A25" s="429"/>
      <c r="B25" s="429"/>
      <c r="C25" s="429"/>
      <c r="D25" s="429"/>
      <c r="E25" s="429"/>
      <c r="F25" s="429"/>
      <c r="G25" s="429"/>
      <c r="H25" s="429"/>
      <c r="I25" s="429"/>
      <c r="J25" s="429"/>
      <c r="K25" s="429"/>
    </row>
    <row r="26" spans="1:11" ht="14.25">
      <c r="A26" s="429"/>
      <c r="B26" s="429"/>
      <c r="C26" s="429"/>
      <c r="D26" s="429"/>
      <c r="E26" s="429"/>
      <c r="F26" s="429"/>
      <c r="G26" s="429"/>
      <c r="H26" s="429"/>
      <c r="I26" s="429"/>
      <c r="J26" s="429"/>
      <c r="K26" s="429"/>
    </row>
    <row r="27" spans="1:11" ht="14.25">
      <c r="A27" s="429"/>
      <c r="B27" s="429"/>
      <c r="C27" s="429"/>
      <c r="D27" s="429"/>
      <c r="E27" s="429"/>
      <c r="F27" s="429"/>
      <c r="G27" s="429"/>
      <c r="H27" s="429"/>
      <c r="I27" s="429"/>
      <c r="J27" s="429"/>
      <c r="K27" s="429"/>
    </row>
    <row r="28" spans="1:11" ht="14.25">
      <c r="A28" s="429"/>
      <c r="B28" s="429"/>
      <c r="C28" s="429"/>
      <c r="D28" s="429"/>
      <c r="E28" s="429"/>
      <c r="F28" s="429"/>
      <c r="G28" s="429"/>
      <c r="H28" s="429"/>
      <c r="I28" s="429"/>
      <c r="J28" s="429"/>
      <c r="K28" s="429"/>
    </row>
    <row r="29" spans="1:11" ht="14.25">
      <c r="A29" s="429"/>
      <c r="B29" s="429"/>
      <c r="C29" s="429"/>
      <c r="D29" s="429"/>
      <c r="E29" s="429"/>
      <c r="F29" s="429"/>
      <c r="G29" s="429"/>
      <c r="H29" s="429"/>
      <c r="I29" s="429"/>
      <c r="J29" s="429"/>
      <c r="K29" s="429"/>
    </row>
    <row r="30" spans="1:11" ht="14.25">
      <c r="A30" s="429"/>
      <c r="B30" s="429"/>
      <c r="C30" s="429"/>
      <c r="D30" s="429"/>
      <c r="E30" s="429"/>
      <c r="F30" s="429"/>
      <c r="G30" s="429"/>
      <c r="H30" s="429"/>
      <c r="I30" s="429"/>
      <c r="J30" s="429"/>
      <c r="K30" s="429"/>
    </row>
    <row r="31" spans="1:11" ht="14.25">
      <c r="A31" s="429"/>
      <c r="B31" s="429"/>
      <c r="C31" s="429"/>
      <c r="D31" s="429"/>
      <c r="E31" s="429"/>
      <c r="F31" s="429"/>
      <c r="G31" s="429"/>
      <c r="H31" s="429"/>
      <c r="I31" s="429"/>
      <c r="J31" s="429"/>
      <c r="K31" s="429"/>
    </row>
    <row r="32" spans="1:11" ht="14.25">
      <c r="A32" s="429"/>
      <c r="B32" s="429"/>
      <c r="C32" s="429"/>
      <c r="D32" s="429"/>
      <c r="E32" s="429"/>
      <c r="F32" s="429"/>
      <c r="G32" s="429"/>
      <c r="H32" s="429"/>
      <c r="I32" s="429"/>
      <c r="J32" s="429"/>
      <c r="K32" s="429"/>
    </row>
    <row r="33" spans="1:11" ht="14.25">
      <c r="A33" s="429"/>
      <c r="B33" s="429"/>
      <c r="C33" s="429"/>
      <c r="D33" s="429"/>
      <c r="E33" s="429"/>
      <c r="F33" s="429"/>
      <c r="G33" s="429"/>
      <c r="H33" s="429"/>
      <c r="I33" s="429"/>
      <c r="J33" s="429"/>
      <c r="K33" s="429"/>
    </row>
    <row r="34" spans="1:11" ht="14.25">
      <c r="A34" s="429"/>
      <c r="B34" s="429"/>
      <c r="C34" s="429"/>
      <c r="D34" s="429"/>
      <c r="E34" s="429"/>
      <c r="F34" s="429"/>
      <c r="G34" s="429"/>
      <c r="H34" s="429"/>
      <c r="I34" s="429"/>
      <c r="J34" s="429"/>
      <c r="K34" s="429"/>
    </row>
    <row r="35" spans="1:11" ht="14.25">
      <c r="A35" s="429"/>
      <c r="B35" s="429"/>
      <c r="C35" s="429"/>
      <c r="D35" s="429"/>
      <c r="E35" s="429"/>
      <c r="F35" s="429"/>
      <c r="G35" s="429"/>
      <c r="H35" s="429"/>
      <c r="I35" s="429"/>
      <c r="J35" s="429"/>
      <c r="K35" s="429"/>
    </row>
    <row r="36" spans="1:11" ht="14.25">
      <c r="A36" s="429"/>
      <c r="B36" s="429"/>
      <c r="C36" s="429"/>
      <c r="D36" s="429"/>
      <c r="E36" s="429"/>
      <c r="F36" s="429"/>
      <c r="G36" s="429"/>
      <c r="H36" s="429"/>
      <c r="I36" s="429"/>
      <c r="J36" s="429"/>
      <c r="K36" s="429"/>
    </row>
    <row r="37" spans="1:11" ht="14.25">
      <c r="A37" s="429"/>
      <c r="B37" s="429"/>
      <c r="C37" s="429"/>
      <c r="D37" s="429"/>
      <c r="E37" s="429"/>
      <c r="F37" s="429"/>
      <c r="G37" s="429"/>
      <c r="H37" s="429"/>
      <c r="I37" s="429"/>
      <c r="J37" s="429"/>
      <c r="K37" s="429"/>
    </row>
    <row r="38" spans="1:11" ht="14.25">
      <c r="A38" s="429"/>
      <c r="B38" s="429"/>
      <c r="C38" s="429"/>
      <c r="D38" s="429"/>
      <c r="E38" s="429"/>
      <c r="F38" s="429"/>
      <c r="G38" s="429"/>
      <c r="H38" s="429"/>
      <c r="I38" s="429"/>
      <c r="J38" s="429"/>
      <c r="K38" s="429"/>
    </row>
    <row r="39" spans="1:11" ht="14.25">
      <c r="A39" s="429"/>
      <c r="B39" s="429"/>
      <c r="C39" s="429"/>
      <c r="D39" s="429"/>
      <c r="E39" s="429"/>
      <c r="F39" s="429"/>
      <c r="G39" s="429"/>
      <c r="H39" s="429"/>
      <c r="I39" s="429"/>
      <c r="J39" s="429"/>
      <c r="K39" s="429"/>
    </row>
    <row r="40" spans="1:11" ht="14.25">
      <c r="A40" s="429"/>
      <c r="B40" s="429"/>
      <c r="C40" s="429"/>
      <c r="D40" s="429"/>
      <c r="E40" s="429"/>
      <c r="F40" s="429"/>
      <c r="G40" s="429"/>
      <c r="H40" s="429"/>
      <c r="I40" s="429"/>
      <c r="J40" s="429"/>
      <c r="K40" s="429"/>
    </row>
    <row r="41" spans="1:11" ht="14.25">
      <c r="A41" s="429"/>
      <c r="B41" s="429"/>
      <c r="C41" s="429"/>
      <c r="D41" s="429"/>
      <c r="E41" s="429"/>
      <c r="F41" s="429"/>
      <c r="G41" s="429"/>
      <c r="H41" s="429"/>
      <c r="I41" s="429"/>
      <c r="J41" s="429"/>
      <c r="K41" s="429"/>
    </row>
    <row r="42" spans="1:11" ht="14.25">
      <c r="A42" s="429"/>
      <c r="B42" s="429"/>
      <c r="C42" s="429"/>
      <c r="D42" s="429"/>
      <c r="E42" s="429"/>
      <c r="F42" s="429"/>
      <c r="G42" s="429"/>
      <c r="H42" s="429"/>
      <c r="I42" s="429"/>
      <c r="J42" s="429"/>
      <c r="K42" s="429"/>
    </row>
    <row r="43" spans="1:11" ht="14.25">
      <c r="A43" s="429"/>
      <c r="B43" s="429"/>
      <c r="C43" s="429"/>
      <c r="D43" s="429"/>
      <c r="E43" s="429"/>
      <c r="F43" s="429"/>
      <c r="G43" s="429"/>
      <c r="H43" s="429"/>
      <c r="I43" s="429"/>
      <c r="J43" s="429"/>
      <c r="K43" s="429"/>
    </row>
    <row r="44" spans="1:11" ht="14.25">
      <c r="A44" s="429"/>
      <c r="B44" s="429"/>
      <c r="C44" s="429"/>
      <c r="D44" s="429"/>
      <c r="E44" s="429"/>
      <c r="F44" s="429"/>
      <c r="G44" s="429"/>
      <c r="H44" s="429"/>
      <c r="I44" s="429"/>
      <c r="J44" s="429"/>
      <c r="K44" s="429"/>
    </row>
    <row r="45" spans="1:11" ht="14.25">
      <c r="A45" s="429"/>
      <c r="B45" s="429"/>
      <c r="C45" s="429"/>
      <c r="D45" s="429"/>
      <c r="E45" s="429"/>
      <c r="F45" s="429"/>
      <c r="G45" s="429"/>
      <c r="H45" s="429"/>
      <c r="I45" s="429"/>
      <c r="J45" s="429"/>
      <c r="K45" s="429"/>
    </row>
    <row r="46" spans="1:11" ht="14.25">
      <c r="A46" s="429"/>
      <c r="B46" s="429"/>
      <c r="C46" s="429"/>
      <c r="D46" s="429"/>
      <c r="E46" s="429"/>
      <c r="F46" s="429"/>
      <c r="G46" s="429"/>
      <c r="H46" s="429"/>
      <c r="I46" s="429"/>
      <c r="J46" s="429"/>
      <c r="K46" s="429"/>
    </row>
    <row r="47" spans="1:11" ht="14.25">
      <c r="A47" s="429"/>
      <c r="B47" s="429"/>
      <c r="C47" s="429"/>
      <c r="D47" s="429"/>
      <c r="E47" s="429"/>
      <c r="F47" s="429"/>
      <c r="G47" s="429"/>
      <c r="H47" s="429"/>
      <c r="I47" s="429"/>
      <c r="J47" s="429"/>
      <c r="K47" s="429"/>
    </row>
    <row r="48" spans="1:11" ht="14.25">
      <c r="A48" s="429"/>
      <c r="B48" s="429"/>
      <c r="C48" s="429"/>
      <c r="D48" s="429"/>
      <c r="E48" s="429"/>
      <c r="F48" s="429"/>
      <c r="G48" s="429"/>
      <c r="H48" s="429"/>
      <c r="I48" s="429"/>
      <c r="J48" s="429"/>
      <c r="K48" s="429"/>
    </row>
    <row r="49" spans="1:11" ht="14.25">
      <c r="A49" s="429"/>
      <c r="B49" s="429"/>
      <c r="C49" s="429"/>
      <c r="D49" s="429"/>
      <c r="E49" s="429"/>
      <c r="F49" s="429"/>
      <c r="G49" s="429"/>
      <c r="H49" s="429"/>
      <c r="I49" s="429"/>
      <c r="J49" s="429"/>
      <c r="K49" s="429"/>
    </row>
    <row r="50" spans="1:11" ht="14.25">
      <c r="A50" s="429"/>
      <c r="B50" s="429"/>
      <c r="C50" s="429"/>
      <c r="D50" s="429"/>
      <c r="E50" s="429"/>
      <c r="F50" s="429"/>
      <c r="G50" s="429"/>
      <c r="H50" s="429"/>
      <c r="I50" s="429"/>
      <c r="J50" s="429"/>
      <c r="K50" s="429"/>
    </row>
    <row r="51" spans="1:11" ht="14.25">
      <c r="A51" s="429"/>
      <c r="B51" s="429"/>
      <c r="C51" s="429"/>
      <c r="D51" s="429"/>
      <c r="E51" s="429"/>
      <c r="F51" s="429"/>
      <c r="G51" s="429"/>
      <c r="H51" s="429"/>
      <c r="I51" s="429"/>
      <c r="J51" s="429"/>
      <c r="K51" s="429"/>
    </row>
    <row r="52" spans="1:11" ht="14.25">
      <c r="A52" s="429"/>
      <c r="B52" s="429"/>
      <c r="C52" s="429"/>
      <c r="D52" s="429"/>
      <c r="E52" s="429"/>
      <c r="F52" s="429"/>
      <c r="G52" s="429"/>
      <c r="H52" s="429"/>
      <c r="I52" s="429"/>
      <c r="J52" s="429"/>
      <c r="K52" s="429"/>
    </row>
    <row r="53" spans="1:11" ht="14.25">
      <c r="A53" s="429"/>
      <c r="B53" s="429"/>
      <c r="C53" s="429"/>
      <c r="D53" s="429"/>
      <c r="E53" s="429"/>
      <c r="F53" s="429"/>
      <c r="G53" s="429"/>
      <c r="H53" s="429"/>
      <c r="I53" s="429"/>
      <c r="J53" s="429"/>
      <c r="K53" s="429"/>
    </row>
    <row r="54" spans="1:11" ht="14.25">
      <c r="A54" s="429"/>
      <c r="B54" s="429"/>
      <c r="C54" s="429"/>
      <c r="D54" s="429"/>
      <c r="E54" s="429"/>
      <c r="F54" s="429"/>
      <c r="G54" s="429"/>
      <c r="H54" s="429"/>
      <c r="I54" s="429"/>
      <c r="J54" s="429"/>
      <c r="K54" s="429"/>
    </row>
    <row r="55" spans="1:11" ht="14.25">
      <c r="A55" s="429"/>
      <c r="B55" s="429"/>
      <c r="C55" s="429"/>
      <c r="D55" s="429"/>
      <c r="E55" s="429"/>
      <c r="F55" s="429"/>
      <c r="G55" s="429"/>
      <c r="H55" s="429"/>
      <c r="I55" s="429"/>
      <c r="J55" s="429"/>
      <c r="K55" s="429"/>
    </row>
    <row r="56" spans="1:11" ht="14.25">
      <c r="A56" s="429"/>
      <c r="B56" s="429"/>
      <c r="C56" s="429"/>
      <c r="D56" s="429"/>
      <c r="E56" s="429"/>
      <c r="F56" s="429"/>
      <c r="G56" s="429"/>
      <c r="H56" s="429"/>
      <c r="I56" s="429"/>
      <c r="J56" s="429"/>
      <c r="K56" s="429"/>
    </row>
    <row r="57" spans="1:11" ht="14.25">
      <c r="A57" s="429"/>
      <c r="B57" s="429"/>
      <c r="C57" s="429"/>
      <c r="D57" s="429"/>
      <c r="E57" s="429"/>
      <c r="F57" s="429"/>
      <c r="G57" s="429"/>
      <c r="H57" s="429"/>
      <c r="I57" s="429"/>
      <c r="J57" s="429"/>
      <c r="K57" s="429"/>
    </row>
    <row r="58" spans="1:11" ht="14.25">
      <c r="A58" s="429"/>
      <c r="B58" s="429"/>
      <c r="C58" s="429"/>
      <c r="D58" s="429"/>
      <c r="E58" s="429"/>
      <c r="F58" s="429"/>
      <c r="G58" s="429"/>
      <c r="H58" s="429"/>
      <c r="I58" s="429"/>
      <c r="J58" s="429"/>
      <c r="K58" s="429"/>
    </row>
    <row r="59" spans="1:11" ht="14.25">
      <c r="A59" s="429"/>
      <c r="B59" s="429"/>
      <c r="C59" s="429"/>
      <c r="D59" s="429"/>
      <c r="E59" s="429"/>
      <c r="F59" s="429"/>
      <c r="G59" s="429"/>
      <c r="H59" s="429"/>
      <c r="I59" s="429"/>
      <c r="J59" s="429"/>
      <c r="K59" s="429"/>
    </row>
    <row r="60" spans="1:11" ht="14.25">
      <c r="A60" s="429"/>
      <c r="B60" s="429"/>
      <c r="C60" s="429"/>
      <c r="D60" s="429"/>
      <c r="E60" s="429"/>
      <c r="F60" s="429"/>
      <c r="G60" s="429"/>
      <c r="H60" s="429"/>
      <c r="I60" s="429"/>
      <c r="J60" s="429"/>
      <c r="K60" s="429"/>
    </row>
    <row r="61" spans="1:11" ht="14.25">
      <c r="A61" s="429"/>
      <c r="B61" s="429"/>
      <c r="C61" s="429"/>
      <c r="D61" s="429"/>
      <c r="E61" s="429"/>
      <c r="F61" s="429"/>
      <c r="G61" s="429"/>
      <c r="H61" s="429"/>
      <c r="I61" s="429"/>
      <c r="J61" s="429"/>
      <c r="K61" s="429"/>
    </row>
    <row r="62" spans="1:11" ht="14.25">
      <c r="A62" s="429"/>
      <c r="B62" s="429"/>
      <c r="C62" s="429"/>
      <c r="D62" s="429"/>
      <c r="E62" s="429"/>
      <c r="F62" s="429"/>
      <c r="G62" s="429"/>
      <c r="H62" s="429"/>
      <c r="I62" s="429"/>
      <c r="J62" s="429"/>
      <c r="K62" s="429"/>
    </row>
    <row r="63" spans="1:11" ht="14.25">
      <c r="A63" s="429"/>
      <c r="B63" s="429"/>
      <c r="C63" s="429"/>
      <c r="D63" s="429"/>
      <c r="E63" s="429"/>
      <c r="F63" s="429"/>
      <c r="G63" s="429"/>
      <c r="H63" s="429"/>
      <c r="I63" s="429"/>
      <c r="J63" s="429"/>
      <c r="K63" s="429"/>
    </row>
    <row r="64" spans="1:11" ht="14.25">
      <c r="A64" s="429"/>
      <c r="B64" s="429"/>
      <c r="C64" s="429"/>
      <c r="D64" s="429"/>
      <c r="E64" s="429"/>
      <c r="F64" s="429"/>
      <c r="G64" s="429"/>
      <c r="H64" s="429"/>
      <c r="I64" s="429"/>
      <c r="J64" s="429"/>
      <c r="K64" s="429"/>
    </row>
    <row r="65" spans="1:11" ht="14.25">
      <c r="A65" s="429"/>
      <c r="B65" s="429"/>
      <c r="C65" s="429"/>
      <c r="D65" s="429"/>
      <c r="E65" s="429"/>
      <c r="F65" s="429"/>
      <c r="G65" s="429"/>
      <c r="H65" s="429"/>
      <c r="I65" s="429"/>
      <c r="J65" s="429"/>
      <c r="K65" s="429"/>
    </row>
    <row r="66" spans="1:11" ht="14.25">
      <c r="A66" s="429"/>
      <c r="B66" s="429"/>
      <c r="C66" s="429"/>
      <c r="D66" s="429"/>
      <c r="E66" s="429"/>
      <c r="F66" s="429"/>
      <c r="G66" s="429"/>
      <c r="H66" s="429"/>
      <c r="I66" s="429"/>
      <c r="J66" s="429"/>
      <c r="K66" s="429"/>
    </row>
  </sheetData>
  <mergeCells count="10">
    <mergeCell ref="A6:A7"/>
    <mergeCell ref="C6:C7"/>
    <mergeCell ref="D6:D7"/>
    <mergeCell ref="E6:E7"/>
    <mergeCell ref="F6:F7"/>
    <mergeCell ref="H3:J3"/>
    <mergeCell ref="G6:G7"/>
    <mergeCell ref="H6:H7"/>
    <mergeCell ref="B6:B7"/>
    <mergeCell ref="I6:I7"/>
  </mergeCells>
  <phoneticPr fontId="3"/>
  <pageMargins left="0.7" right="0.7" top="0.75" bottom="0.75" header="0.3" footer="0.3"/>
  <pageSetup paperSize="9" scale="65" fitToWidth="0" fitToHeight="0" orientation="portrait" r:id="rId1"/>
  <colBreaks count="1" manualBreakCount="1">
    <brk id="13" min="2" max="86"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sheetPr>
  <dimension ref="A2:M27"/>
  <sheetViews>
    <sheetView view="pageBreakPreview" zoomScale="55" zoomScaleNormal="85" zoomScaleSheetLayoutView="55" workbookViewId="0">
      <selection activeCell="B6" sqref="B6:M6"/>
    </sheetView>
  </sheetViews>
  <sheetFormatPr defaultColWidth="9" defaultRowHeight="30" customHeight="1"/>
  <cols>
    <col min="1" max="3" width="9" style="1"/>
    <col min="4" max="4" width="11.125" style="1" customWidth="1"/>
    <col min="5" max="7" width="10" style="1" customWidth="1"/>
    <col min="8" max="16384" width="9" style="1"/>
  </cols>
  <sheetData>
    <row r="2" spans="1:13" ht="30" customHeight="1">
      <c r="A2" s="78" t="s">
        <v>176</v>
      </c>
    </row>
    <row r="4" spans="1:13" ht="30" customHeight="1">
      <c r="A4" s="583" t="s">
        <v>171</v>
      </c>
      <c r="B4" s="583"/>
      <c r="C4" s="583"/>
      <c r="D4" s="583"/>
      <c r="E4" s="583"/>
      <c r="F4" s="583"/>
      <c r="G4" s="583"/>
      <c r="H4" s="583"/>
      <c r="I4" s="583"/>
      <c r="J4" s="583"/>
      <c r="K4" s="583"/>
      <c r="L4" s="583"/>
      <c r="M4" s="583"/>
    </row>
    <row r="6" spans="1:13" ht="30" customHeight="1">
      <c r="B6" s="414"/>
      <c r="C6" s="414"/>
      <c r="D6" s="414"/>
      <c r="E6" s="414"/>
      <c r="F6" s="414"/>
      <c r="G6" s="414"/>
      <c r="H6" s="414"/>
      <c r="I6" s="414"/>
      <c r="K6" s="587" t="s">
        <v>191</v>
      </c>
      <c r="L6" s="587"/>
      <c r="M6" s="587"/>
    </row>
    <row r="8" spans="1:13" ht="30" customHeight="1">
      <c r="A8" s="1" t="s">
        <v>165</v>
      </c>
    </row>
    <row r="9" spans="1:13" ht="30" customHeight="1">
      <c r="A9" s="1" t="s">
        <v>101</v>
      </c>
      <c r="B9" s="585" t="s">
        <v>200</v>
      </c>
      <c r="C9" s="585"/>
      <c r="D9" s="2" t="s">
        <v>100</v>
      </c>
    </row>
    <row r="12" spans="1:13" ht="30" customHeight="1">
      <c r="G12" s="1" t="s">
        <v>43</v>
      </c>
      <c r="H12" s="1" t="s">
        <v>72</v>
      </c>
      <c r="I12" s="586" t="str">
        <f>IF(入力シート!P8="","",入力シート!P8)</f>
        <v>鹿児島県○○町大字○○56番地4</v>
      </c>
      <c r="J12" s="586"/>
      <c r="K12" s="586"/>
      <c r="L12" s="586"/>
      <c r="M12" s="586"/>
    </row>
    <row r="13" spans="1:13" ht="30" customHeight="1">
      <c r="H13" s="1" t="s">
        <v>44</v>
      </c>
      <c r="I13" s="584" t="str">
        <f>IF(入力シート!P10="","",入力シート!P10)</f>
        <v>田中××</v>
      </c>
      <c r="J13" s="584"/>
      <c r="K13" s="584"/>
      <c r="L13" s="584"/>
      <c r="M13" s="1" t="s">
        <v>46</v>
      </c>
    </row>
    <row r="14" spans="1:13" ht="30" customHeight="1">
      <c r="G14" s="1" t="s">
        <v>45</v>
      </c>
      <c r="H14" s="1" t="s">
        <v>73</v>
      </c>
      <c r="I14" s="582"/>
      <c r="J14" s="582"/>
      <c r="K14" s="582"/>
      <c r="L14" s="582"/>
    </row>
    <row r="15" spans="1:13" ht="30" customHeight="1">
      <c r="H15" s="1" t="s">
        <v>44</v>
      </c>
      <c r="I15" s="582"/>
      <c r="J15" s="582"/>
      <c r="K15" s="582"/>
      <c r="L15" s="582"/>
      <c r="M15" s="1" t="s">
        <v>46</v>
      </c>
    </row>
    <row r="19" spans="1:13" ht="30" customHeight="1">
      <c r="A19" s="581" t="s">
        <v>213</v>
      </c>
      <c r="B19" s="581"/>
      <c r="C19" s="581"/>
      <c r="D19" s="581"/>
      <c r="E19" s="581"/>
      <c r="F19" s="581"/>
      <c r="G19" s="581"/>
      <c r="H19" s="581"/>
      <c r="I19" s="581"/>
      <c r="J19" s="581"/>
      <c r="K19" s="581"/>
      <c r="L19" s="581"/>
      <c r="M19" s="430"/>
    </row>
    <row r="20" spans="1:13" ht="30" customHeight="1">
      <c r="A20" s="581"/>
      <c r="B20" s="581"/>
      <c r="C20" s="581"/>
      <c r="D20" s="581"/>
      <c r="E20" s="581"/>
      <c r="F20" s="581"/>
      <c r="G20" s="581"/>
      <c r="H20" s="581"/>
      <c r="I20" s="581"/>
      <c r="J20" s="581"/>
      <c r="K20" s="581"/>
      <c r="L20" s="581"/>
      <c r="M20" s="430"/>
    </row>
    <row r="21" spans="1:13" ht="30" customHeight="1">
      <c r="A21" s="431"/>
      <c r="B21" s="431"/>
      <c r="C21" s="431"/>
      <c r="D21" s="431"/>
      <c r="E21" s="431"/>
      <c r="F21" s="431"/>
      <c r="G21" s="431"/>
      <c r="H21" s="431"/>
      <c r="I21" s="431"/>
      <c r="J21" s="431"/>
      <c r="K21" s="431"/>
      <c r="L21" s="431"/>
      <c r="M21" s="431"/>
    </row>
    <row r="27" spans="1:13" ht="30" customHeight="1">
      <c r="A27" s="2"/>
      <c r="B27" s="2"/>
      <c r="C27" s="2"/>
      <c r="D27" s="2"/>
      <c r="E27" s="2"/>
      <c r="F27" s="2"/>
      <c r="G27" s="2"/>
      <c r="H27" s="2"/>
      <c r="I27" s="2"/>
      <c r="J27" s="2"/>
      <c r="K27" s="2"/>
    </row>
  </sheetData>
  <mergeCells count="8">
    <mergeCell ref="A19:L20"/>
    <mergeCell ref="I14:L14"/>
    <mergeCell ref="I15:L15"/>
    <mergeCell ref="A4:M4"/>
    <mergeCell ref="I13:L13"/>
    <mergeCell ref="B9:C9"/>
    <mergeCell ref="I12:M12"/>
    <mergeCell ref="K6:M6"/>
  </mergeCells>
  <phoneticPr fontId="3"/>
  <pageMargins left="0.98425196850393704" right="0.59055118110236227" top="0.98425196850393704" bottom="0.98425196850393704" header="0.51181102362204722" footer="0.51181102362204722"/>
  <pageSetup paperSize="9" scale="6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入力シート</vt:lpstr>
      <vt:lpstr>→事前審査</vt:lpstr>
      <vt:lpstr>２公社買入斡旋申出</vt:lpstr>
      <vt:lpstr>３公社買入斡旋筆明細 </vt:lpstr>
      <vt:lpstr>近傍類似地売買事例一覧</vt:lpstr>
      <vt:lpstr>確認事項一覧</vt:lpstr>
      <vt:lpstr>６農振・農用地区域内証明書</vt:lpstr>
      <vt:lpstr>公社買受予定地現地調査概要</vt:lpstr>
      <vt:lpstr>１１事業参加申込書</vt:lpstr>
      <vt:lpstr>４経営計画書</vt:lpstr>
      <vt:lpstr>→買入</vt:lpstr>
      <vt:lpstr>24農地利用集積等促進計画</vt:lpstr>
      <vt:lpstr>8土地を買い入れた旨の証明願</vt:lpstr>
      <vt:lpstr>９請求書</vt:lpstr>
      <vt:lpstr>１０承諾書</vt:lpstr>
      <vt:lpstr>１２買受確約書</vt:lpstr>
      <vt:lpstr>→売渡</vt:lpstr>
      <vt:lpstr>25農用地利用集積等促進計画</vt:lpstr>
      <vt:lpstr>17受領書</vt:lpstr>
      <vt:lpstr>１３買入協議</vt:lpstr>
      <vt:lpstr>'１０承諾書'!Print_Area</vt:lpstr>
      <vt:lpstr>'１１事業参加申込書'!Print_Area</vt:lpstr>
      <vt:lpstr>'１２買受確約書'!Print_Area</vt:lpstr>
      <vt:lpstr>'１３買入協議'!Print_Area</vt:lpstr>
      <vt:lpstr>'17受領書'!Print_Area</vt:lpstr>
      <vt:lpstr>'24農地利用集積等促進計画'!Print_Area</vt:lpstr>
      <vt:lpstr>'25農用地利用集積等促進計画'!Print_Area</vt:lpstr>
      <vt:lpstr>'２公社買入斡旋申出'!Print_Area</vt:lpstr>
      <vt:lpstr>'３公社買入斡旋筆明細 '!Print_Area</vt:lpstr>
      <vt:lpstr>'４経営計画書'!Print_Area</vt:lpstr>
      <vt:lpstr>'６農振・農用地区域内証明書'!Print_Area</vt:lpstr>
      <vt:lpstr>'8土地を買い入れた旨の証明願'!Print_Area</vt:lpstr>
      <vt:lpstr>'９請求書'!Print_Area</vt:lpstr>
      <vt:lpstr>確認事項一覧!Print_Area</vt:lpstr>
      <vt:lpstr>近傍類似地売買事例一覧!Print_Area</vt:lpstr>
      <vt:lpstr>公社買受予定地現地調査概要!Print_Area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伊井 秀樹</cp:lastModifiedBy>
  <cp:lastPrinted>2024-06-06T00:57:28Z</cp:lastPrinted>
  <dcterms:created xsi:type="dcterms:W3CDTF">2002-12-16T08:31:22Z</dcterms:created>
  <dcterms:modified xsi:type="dcterms:W3CDTF">2024-06-06T01:06:39Z</dcterms:modified>
</cp:coreProperties>
</file>